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Detailed" sheetId="2" state="visible" r:id="rId2"/>
  </sheets>
  <definedNames>
    <definedName name="_xlnm._FilterDatabase" localSheetId="0" hidden="1">'Summary'!$B$6:$X$75</definedName>
    <definedName name="_xlnm._FilterDatabase" localSheetId="1" hidden="1">'Detailed'!$B$6:$AB$126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7">
    <font>
      <name val="Calibri"/>
      <family val="2"/>
      <color theme="1"/>
      <sz val="11"/>
      <scheme val="minor"/>
    </font>
    <font>
      <color rgb="00002060"/>
      <sz val="18"/>
    </font>
    <font>
      <color rgb="00002060"/>
      <sz val="11"/>
    </font>
    <font>
      <b val="1"/>
      <color rgb="00000000"/>
      <sz val="14"/>
    </font>
    <font>
      <b val="1"/>
      <color rgb="00FFFFFF"/>
      <sz val="11"/>
    </font>
    <font>
      <color rgb="00000000"/>
      <sz val="11"/>
    </font>
    <font>
      <b val="1"/>
      <color rgb="000000ff"/>
      <sz val="11"/>
      <u val="single"/>
    </font>
  </fonts>
  <fills count="3">
    <fill>
      <patternFill/>
    </fill>
    <fill>
      <patternFill patternType="gray125"/>
    </fill>
    <fill>
      <patternFill patternType="solid">
        <fgColor rgb="00002060"/>
        <bgColor rgb="00002060"/>
      </patternFill>
    </fill>
  </fills>
  <borders count="4">
    <border>
      <left/>
      <right/>
      <top/>
      <bottom/>
      <diagonal/>
    </border>
    <border/>
    <border>
      <left style="thin">
        <color rgb="00D3D3D3"/>
      </left>
      <right style="thin">
        <color rgb="00D3D3D3"/>
      </right>
      <top style="thin">
        <color rgb="00D3D3D3"/>
      </top>
      <bottom style="thin">
        <color rgb="00D3D3D3"/>
      </bottom>
    </border>
    <border>
      <left style="thin">
        <color rgb="00D3D3D3"/>
      </left>
      <right style="thin">
        <color rgb="00D3D3D3"/>
      </right>
      <top style="thin">
        <color rgb="00D3D3D3"/>
      </top>
      <bottom style="thick"/>
    </border>
  </borders>
  <cellStyleXfs count="1">
    <xf numFmtId="0" fontId="0" fillId="0" borderId="0"/>
  </cellStyleXfs>
  <cellXfs count="19">
    <xf numFmtId="0" fontId="0" fillId="0" borderId="0" pivotButton="0" quotePrefix="0" xfId="0"/>
    <xf numFmtId="0" fontId="1" fillId="0" borderId="1" applyAlignment="1" pivotButton="0" quotePrefix="0" xfId="0">
      <alignment horizontal="left" vertical="top"/>
    </xf>
    <xf numFmtId="0" fontId="2" fillId="0" borderId="1" applyAlignment="1" pivotButton="0" quotePrefix="0" xfId="0">
      <alignment horizontal="left" vertical="top"/>
    </xf>
    <xf numFmtId="0" fontId="3" fillId="0" borderId="1" applyAlignment="1" pivotButton="0" quotePrefix="0" xfId="0">
      <alignment horizontal="left" vertical="top"/>
    </xf>
    <xf numFmtId="0" fontId="4" fillId="2" borderId="1" applyAlignment="1" pivotButton="0" quotePrefix="0" xfId="0">
      <alignment horizontal="left" vertical="top" wrapText="1"/>
    </xf>
    <xf numFmtId="0" fontId="4" fillId="2" borderId="1" applyAlignment="1" pivotButton="0" quotePrefix="0" xfId="0">
      <alignment horizontal="left" vertical="top"/>
    </xf>
    <xf numFmtId="0" fontId="5" fillId="0" borderId="2" applyAlignment="1" pivotButton="0" quotePrefix="0" xfId="0">
      <alignment horizontal="left" vertical="top" wrapText="1"/>
    </xf>
    <xf numFmtId="0" fontId="5" fillId="0" borderId="2" applyAlignment="1" pivotButton="0" quotePrefix="0" xfId="0">
      <alignment horizontal="left" vertical="top"/>
    </xf>
    <xf numFmtId="164" fontId="5" fillId="0" borderId="2" applyAlignment="1" pivotButton="0" quotePrefix="0" xfId="0">
      <alignment horizontal="left" vertical="top" wrapText="1"/>
    </xf>
    <xf numFmtId="3" fontId="5" fillId="0" borderId="2" applyAlignment="1" pivotButton="0" quotePrefix="0" xfId="0">
      <alignment horizontal="left" vertical="top" wrapText="1"/>
    </xf>
    <xf numFmtId="3" fontId="5" fillId="0" borderId="2" applyAlignment="1" pivotButton="0" quotePrefix="0" xfId="0">
      <alignment horizontal="left" vertical="top"/>
    </xf>
    <xf numFmtId="0" fontId="5" fillId="0" borderId="3" applyAlignment="1" pivotButton="0" quotePrefix="0" xfId="0">
      <alignment horizontal="left" vertical="top" wrapText="1"/>
    </xf>
    <xf numFmtId="0" fontId="5" fillId="0" borderId="3" applyAlignment="1" pivotButton="0" quotePrefix="0" xfId="0">
      <alignment horizontal="left" vertical="top"/>
    </xf>
    <xf numFmtId="164" fontId="5" fillId="0" borderId="3" applyAlignment="1" pivotButton="0" quotePrefix="0" xfId="0">
      <alignment horizontal="left" vertical="top" wrapText="1"/>
    </xf>
    <xf numFmtId="3" fontId="5" fillId="0" borderId="3" applyAlignment="1" pivotButton="0" quotePrefix="0" xfId="0">
      <alignment horizontal="left" vertical="top" wrapText="1"/>
    </xf>
    <xf numFmtId="3" fontId="5" fillId="0" borderId="3" applyAlignment="1" pivotButton="0" quotePrefix="0" xfId="0">
      <alignment horizontal="left" vertical="top"/>
    </xf>
    <xf numFmtId="0" fontId="6" fillId="0" borderId="1" applyAlignment="1" pivotButton="0" quotePrefix="0" xfId="0">
      <alignment horizontal="left" vertical="top"/>
    </xf>
    <xf numFmtId="164" fontId="5" fillId="0" borderId="2" applyAlignment="1" pivotButton="0" quotePrefix="0" xfId="0">
      <alignment horizontal="left" vertical="top"/>
    </xf>
    <xf numFmtId="164" fontId="5" fillId="0" borderId="3" applyAlignment="1" pivotButton="0" quotePrefix="0" xfId="0">
      <alignment horizontal="left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www.kolleno.com/?utm_source=platform&amp;utm_medium=excel&amp;utm_campaign=reporting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hyperlink" Target="https://www.kolleno.com/?utm_source=platform&amp;utm_medium=excel&amp;utm_campaign=reporting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X77"/>
  <sheetViews>
    <sheetView showGridLines="0" workbookViewId="0">
      <selection activeCell="A1" sqref="A1"/>
    </sheetView>
  </sheetViews>
  <sheetFormatPr baseColWidth="8" defaultRowHeight="15"/>
  <cols>
    <col width="20" customWidth="1" min="2" max="2"/>
    <col width="15.6" customWidth="1" min="3" max="3"/>
    <col width="20" customWidth="1" min="4" max="4"/>
    <col width="20" customWidth="1" min="5" max="5"/>
    <col width="6.5" customWidth="1" min="6" max="6"/>
    <col width="10.4" customWidth="1" min="7" max="7"/>
    <col width="20" customWidth="1" min="8" max="8"/>
    <col width="10.4" customWidth="1" min="9" max="9"/>
    <col width="11.7" customWidth="1" min="10" max="10"/>
    <col width="11.7" customWidth="1" min="11" max="11"/>
    <col width="9.1" customWidth="1" min="12" max="12"/>
    <col width="11.7" customWidth="1" min="13" max="13"/>
    <col width="13" customWidth="1" min="14" max="14"/>
    <col width="14.3" customWidth="1" min="15" max="15"/>
    <col width="15.6" customWidth="1" min="16" max="16"/>
    <col width="15.6" customWidth="1" min="17" max="17"/>
    <col width="19.5" customWidth="1" min="18" max="18"/>
    <col width="14.3" customWidth="1" min="19" max="19"/>
    <col width="20" customWidth="1" min="20" max="20"/>
    <col width="15.6" customWidth="1" min="21" max="21"/>
    <col width="20" customWidth="1" min="22" max="22"/>
    <col width="20" customWidth="1" min="23" max="23"/>
    <col width="20" customWidth="1" min="24" max="24"/>
  </cols>
  <sheetData>
    <row r="1"/>
    <row r="2">
      <c r="A2" s="1" t="inlineStr"/>
      <c r="B2" s="1" t="inlineStr">
        <is>
          <t>Ageing Summary Overview</t>
        </is>
      </c>
    </row>
    <row r="3">
      <c r="A3" s="2" t="inlineStr"/>
      <c r="B3" s="2" t="inlineStr">
        <is>
          <t>Date period: As of 20 Sep 2024</t>
        </is>
      </c>
    </row>
    <row r="4">
      <c r="A4" s="3" t="inlineStr"/>
      <c r="B4" s="3" t="inlineStr">
        <is>
          <t>Kolleno Demo</t>
        </is>
      </c>
    </row>
    <row r="5"/>
    <row r="6">
      <c r="B6" s="4" t="inlineStr">
        <is>
          <t>Customer Name</t>
        </is>
      </c>
      <c r="C6" s="5" t="inlineStr">
        <is>
          <t>Customer Ref</t>
        </is>
      </c>
      <c r="D6" s="4" t="inlineStr">
        <is>
          <t>Date Last Action</t>
        </is>
      </c>
      <c r="E6" s="4" t="inlineStr">
        <is>
          <t>Category Last Action</t>
        </is>
      </c>
      <c r="F6" s="5" t="inlineStr">
        <is>
          <t>Owner</t>
        </is>
      </c>
      <c r="G6" s="5" t="inlineStr">
        <is>
          <t>Currency</t>
        </is>
      </c>
      <c r="H6" s="4" t="inlineStr">
        <is>
          <t>Average Days Late</t>
        </is>
      </c>
      <c r="I6" s="5" t="inlineStr">
        <is>
          <t>Due</t>
        </is>
      </c>
      <c r="J6" s="5" t="inlineStr">
        <is>
          <t>1-30</t>
        </is>
      </c>
      <c r="K6" s="5" t="inlineStr">
        <is>
          <t>31-60</t>
        </is>
      </c>
      <c r="L6" s="5" t="inlineStr">
        <is>
          <t>61-90</t>
        </is>
      </c>
      <c r="M6" s="5" t="inlineStr">
        <is>
          <t>91+</t>
        </is>
      </c>
      <c r="N6" s="5" t="inlineStr">
        <is>
          <t>Total Owed</t>
        </is>
      </c>
      <c r="O6" s="5" t="inlineStr">
        <is>
          <t>Prepayments</t>
        </is>
      </c>
      <c r="P6" s="5" t="inlineStr">
        <is>
          <t>Overpayments</t>
        </is>
      </c>
      <c r="Q6" s="5" t="inlineStr">
        <is>
          <t>Credit Notes</t>
        </is>
      </c>
      <c r="R6" s="5" t="inlineStr">
        <is>
          <t>Journal Entries</t>
        </is>
      </c>
      <c r="S6" s="5" t="inlineStr">
        <is>
          <t>Net Balance</t>
        </is>
      </c>
      <c r="T6" s="4" t="inlineStr">
        <is>
          <t>Chasing Customer</t>
        </is>
      </c>
      <c r="U6" s="5" t="inlineStr">
        <is>
          <t>Strike Level</t>
        </is>
      </c>
      <c r="V6" s="4" t="inlineStr">
        <is>
          <t>Latest Note</t>
        </is>
      </c>
      <c r="W6" s="4" t="inlineStr">
        <is>
          <t>Date Latest Note Created</t>
        </is>
      </c>
      <c r="X6" s="4" t="inlineStr">
        <is>
          <t>Date Latest Note Modified</t>
        </is>
      </c>
    </row>
    <row r="7">
      <c r="B7" s="6">
        <f>HYPERLINK("https://app.kolleno.com/customers/timeline/26163c96-cb30-4d33-9872-b53b6c621284/d67f0362-c652-4000-855b-2a3df77256c7/", "Acol Limited")</f>
        <v/>
      </c>
      <c r="C7" s="7" t="inlineStr"/>
      <c r="D7" s="8" t="n">
        <v>45538</v>
      </c>
      <c r="E7" s="6" t="inlineStr">
        <is>
          <t>Email received</t>
        </is>
      </c>
      <c r="F7" s="7" t="inlineStr">
        <is>
          <t>n/a</t>
        </is>
      </c>
      <c r="G7" s="7" t="inlineStr">
        <is>
          <t>GBP</t>
        </is>
      </c>
      <c r="H7" s="9" t="n">
        <v>0</v>
      </c>
      <c r="I7" s="10" t="n">
        <v>7573.04</v>
      </c>
      <c r="J7" s="10" t="n">
        <v>0</v>
      </c>
      <c r="K7" s="10" t="n">
        <v>0</v>
      </c>
      <c r="L7" s="10" t="n">
        <v>0</v>
      </c>
      <c r="M7" s="10" t="n">
        <v>0</v>
      </c>
      <c r="N7" s="10" t="n">
        <v>7573.04</v>
      </c>
      <c r="O7" s="10" t="n">
        <v>0</v>
      </c>
      <c r="P7" s="10" t="n">
        <v>0</v>
      </c>
      <c r="Q7" s="10" t="n">
        <v>877.53</v>
      </c>
      <c r="R7" s="10" t="n">
        <v>0</v>
      </c>
      <c r="S7" s="10" t="n">
        <v>6695.51</v>
      </c>
      <c r="T7" s="9" t="inlineStr">
        <is>
          <t>No</t>
        </is>
      </c>
      <c r="U7" s="10" t="n">
        <v>0</v>
      </c>
      <c r="V7" s="6" t="inlineStr">
        <is>
          <t>Spoke with Catha who mentioned they have not received the invoice #INV-617 in GBP</t>
        </is>
      </c>
      <c r="W7" s="8" t="n">
        <v>45536</v>
      </c>
      <c r="X7" s="8" t="n">
        <v>45536</v>
      </c>
    </row>
    <row r="8">
      <c r="B8" s="6">
        <f>HYPERLINK("https://app.kolleno.com/customers/timeline/11b5b417-d70c-4d98-81a0-615e17803e73/d67f0362-c652-4000-855b-2a3df77256c7/", "Allyouneed")</f>
        <v/>
      </c>
      <c r="C8" s="7" t="inlineStr"/>
      <c r="D8" s="8" t="n">
        <v>45521</v>
      </c>
      <c r="E8" s="6" t="inlineStr">
        <is>
          <t>Credit Note</t>
        </is>
      </c>
      <c r="F8" s="7" t="inlineStr">
        <is>
          <t>n/a</t>
        </is>
      </c>
      <c r="G8" s="7" t="inlineStr">
        <is>
          <t>GBP</t>
        </is>
      </c>
      <c r="H8" s="9" t="n">
        <v>19</v>
      </c>
      <c r="I8" s="10" t="n">
        <v>0</v>
      </c>
      <c r="J8" s="10" t="n">
        <v>921.0599999999999</v>
      </c>
      <c r="K8" s="10" t="n">
        <v>0</v>
      </c>
      <c r="L8" s="10" t="n">
        <v>0</v>
      </c>
      <c r="M8" s="10" t="n">
        <v>0</v>
      </c>
      <c r="N8" s="10" t="n">
        <v>921.0599999999999</v>
      </c>
      <c r="O8" s="10" t="n">
        <v>0</v>
      </c>
      <c r="P8" s="10" t="n">
        <v>0</v>
      </c>
      <c r="Q8" s="10" t="n">
        <v>289.17</v>
      </c>
      <c r="R8" s="10" t="n">
        <v>0</v>
      </c>
      <c r="S8" s="10" t="n">
        <v>631.89</v>
      </c>
      <c r="T8" s="9" t="inlineStr">
        <is>
          <t>Yes</t>
        </is>
      </c>
      <c r="U8" s="10" t="n">
        <v>0</v>
      </c>
      <c r="V8" s="6" t="inlineStr">
        <is>
          <t>n/a</t>
        </is>
      </c>
      <c r="W8" s="6" t="inlineStr">
        <is>
          <t>n/a</t>
        </is>
      </c>
      <c r="X8" s="6" t="inlineStr">
        <is>
          <t>n/a</t>
        </is>
      </c>
    </row>
    <row r="9">
      <c r="B9" s="6">
        <f>HYPERLINK("https://app.kolleno.com/customers/timeline/3db5a797-eed9-4a02-8afc-3962947d77d6/d67f0362-c652-4000-855b-2a3df77256c7/", "Aqua")</f>
        <v/>
      </c>
      <c r="C9" s="7" t="inlineStr"/>
      <c r="D9" s="8" t="n">
        <v>45491</v>
      </c>
      <c r="E9" s="6" t="inlineStr">
        <is>
          <t>Invoice</t>
        </is>
      </c>
      <c r="F9" s="7" t="inlineStr">
        <is>
          <t>n/a</t>
        </is>
      </c>
      <c r="G9" s="7" t="inlineStr">
        <is>
          <t>GBP</t>
        </is>
      </c>
      <c r="H9" s="9" t="n">
        <v>75</v>
      </c>
      <c r="I9" s="10" t="n">
        <v>0</v>
      </c>
      <c r="J9" s="10" t="n">
        <v>0</v>
      </c>
      <c r="K9" s="10" t="n">
        <v>13195.34</v>
      </c>
      <c r="L9" s="10" t="n">
        <v>0</v>
      </c>
      <c r="M9" s="10" t="n">
        <v>2536.95</v>
      </c>
      <c r="N9" s="10" t="n">
        <v>15732.29</v>
      </c>
      <c r="O9" s="10" t="n">
        <v>0</v>
      </c>
      <c r="P9" s="10" t="n">
        <v>0</v>
      </c>
      <c r="Q9" s="10" t="n">
        <v>531.9299999999999</v>
      </c>
      <c r="R9" s="10" t="n">
        <v>0</v>
      </c>
      <c r="S9" s="10" t="n">
        <v>15200.36</v>
      </c>
      <c r="T9" s="9" t="inlineStr">
        <is>
          <t>Yes</t>
        </is>
      </c>
      <c r="U9" s="10" t="n">
        <v>0</v>
      </c>
      <c r="V9" s="6" t="inlineStr">
        <is>
          <t>Spoke with Julina who mentioned a payment plan for invoice #INV-652 in GBP</t>
        </is>
      </c>
      <c r="W9" s="8" t="n">
        <v>45536</v>
      </c>
      <c r="X9" s="8" t="n">
        <v>45536</v>
      </c>
    </row>
    <row r="10">
      <c r="B10" s="6">
        <f>HYPERLINK("https://app.kolleno.com/customers/timeline/bf6a1417-5e48-4095-8aee-7fa81fb6e244/d67f0362-c652-4000-855b-2a3df77256c7/", "Arc Security")</f>
        <v/>
      </c>
      <c r="C10" s="7" t="inlineStr"/>
      <c r="D10" s="8" t="n">
        <v>45436</v>
      </c>
      <c r="E10" s="6" t="inlineStr">
        <is>
          <t>Credit Note</t>
        </is>
      </c>
      <c r="F10" s="7" t="inlineStr">
        <is>
          <t>n/a</t>
        </is>
      </c>
      <c r="G10" s="7" t="inlineStr">
        <is>
          <t>GBP</t>
        </is>
      </c>
      <c r="H10" s="9" t="n">
        <v>108</v>
      </c>
      <c r="I10" s="10" t="n">
        <v>0</v>
      </c>
      <c r="J10" s="10" t="n">
        <v>0</v>
      </c>
      <c r="K10" s="10" t="n">
        <v>0</v>
      </c>
      <c r="L10" s="10" t="n">
        <v>0</v>
      </c>
      <c r="M10" s="10" t="n">
        <v>3231.3</v>
      </c>
      <c r="N10" s="10" t="n">
        <v>3231.3</v>
      </c>
      <c r="O10" s="10" t="n">
        <v>0</v>
      </c>
      <c r="P10" s="10" t="n">
        <v>0</v>
      </c>
      <c r="Q10" s="10" t="n">
        <v>801.6</v>
      </c>
      <c r="R10" s="10" t="n">
        <v>0</v>
      </c>
      <c r="S10" s="10" t="n">
        <v>2429.7</v>
      </c>
      <c r="T10" s="9" t="inlineStr">
        <is>
          <t>Yes</t>
        </is>
      </c>
      <c r="U10" s="10" t="n">
        <v>0</v>
      </c>
      <c r="V10" s="6" t="inlineStr">
        <is>
          <t>n/a</t>
        </is>
      </c>
      <c r="W10" s="6" t="inlineStr">
        <is>
          <t>n/a</t>
        </is>
      </c>
      <c r="X10" s="6" t="inlineStr">
        <is>
          <t>n/a</t>
        </is>
      </c>
    </row>
    <row r="11">
      <c r="B11" s="6">
        <f>HYPERLINK("https://app.kolleno.com/customers/timeline/6ff14be9-e286-4fac-b699-f95498ad2eda/d67f0362-c652-4000-855b-2a3df77256c7/", "Argo Energy")</f>
        <v/>
      </c>
      <c r="C11" s="7" t="inlineStr"/>
      <c r="D11" s="8" t="n">
        <v>45457</v>
      </c>
      <c r="E11" s="6" t="inlineStr">
        <is>
          <t>Credit Note</t>
        </is>
      </c>
      <c r="F11" s="7" t="inlineStr">
        <is>
          <t>n/a</t>
        </is>
      </c>
      <c r="G11" s="7" t="inlineStr">
        <is>
          <t>GBP</t>
        </is>
      </c>
      <c r="H11" s="9" t="n">
        <v>65</v>
      </c>
      <c r="I11" s="10" t="n">
        <v>0</v>
      </c>
      <c r="J11" s="10" t="n">
        <v>0</v>
      </c>
      <c r="K11" s="10" t="n">
        <v>1460.43</v>
      </c>
      <c r="L11" s="10" t="n">
        <v>293.28</v>
      </c>
      <c r="M11" s="10" t="n">
        <v>0</v>
      </c>
      <c r="N11" s="10" t="n">
        <v>1753.71</v>
      </c>
      <c r="O11" s="10" t="n">
        <v>0</v>
      </c>
      <c r="P11" s="10" t="n">
        <v>0</v>
      </c>
      <c r="Q11" s="10" t="n">
        <v>409.1</v>
      </c>
      <c r="R11" s="10" t="n">
        <v>0</v>
      </c>
      <c r="S11" s="10" t="n">
        <v>1344.61</v>
      </c>
      <c r="T11" s="9" t="inlineStr">
        <is>
          <t>Yes</t>
        </is>
      </c>
      <c r="U11" s="10" t="n">
        <v>0</v>
      </c>
      <c r="V11" s="6" t="inlineStr">
        <is>
          <t>Sent a payment reminder email to Calla for invoice #INV-340 in GBP</t>
        </is>
      </c>
      <c r="W11" s="8" t="n">
        <v>45536</v>
      </c>
      <c r="X11" s="8" t="n">
        <v>45536</v>
      </c>
    </row>
    <row r="12">
      <c r="B12" s="6">
        <f>HYPERLINK("https://app.kolleno.com/customers/timeline/a343118e-71b1-426f-b9b2-75c8644dae23/d67f0362-c652-4000-855b-2a3df77256c7/", "Atlas Stationary")</f>
        <v/>
      </c>
      <c r="C12" s="7" t="inlineStr"/>
      <c r="D12" s="8" t="n">
        <v>45489</v>
      </c>
      <c r="E12" s="6" t="inlineStr">
        <is>
          <t>Credit Note</t>
        </is>
      </c>
      <c r="F12" s="7" t="inlineStr">
        <is>
          <t>n/a</t>
        </is>
      </c>
      <c r="G12" s="7" t="inlineStr">
        <is>
          <t>GBP</t>
        </is>
      </c>
      <c r="H12" s="9" t="n">
        <v>36</v>
      </c>
      <c r="I12" s="10" t="n">
        <v>0</v>
      </c>
      <c r="J12" s="10" t="n">
        <v>1014.67</v>
      </c>
      <c r="K12" s="10" t="n">
        <v>1007.86</v>
      </c>
      <c r="L12" s="10" t="n">
        <v>0</v>
      </c>
      <c r="M12" s="10" t="n">
        <v>0</v>
      </c>
      <c r="N12" s="10" t="n">
        <v>2022.53</v>
      </c>
      <c r="O12" s="10" t="n">
        <v>0</v>
      </c>
      <c r="P12" s="10" t="n">
        <v>0</v>
      </c>
      <c r="Q12" s="10" t="n">
        <v>405.87</v>
      </c>
      <c r="R12" s="10" t="n">
        <v>0</v>
      </c>
      <c r="S12" s="10" t="n">
        <v>1616.66</v>
      </c>
      <c r="T12" s="9" t="inlineStr">
        <is>
          <t>Yes</t>
        </is>
      </c>
      <c r="U12" s="10" t="n">
        <v>0</v>
      </c>
      <c r="V12" s="6" t="inlineStr">
        <is>
          <t>Feodora called and confirmed payment of 9132 for invoice #INV-592 in GBP</t>
        </is>
      </c>
      <c r="W12" s="8" t="n">
        <v>45536</v>
      </c>
      <c r="X12" s="8" t="n">
        <v>45536</v>
      </c>
    </row>
    <row r="13">
      <c r="B13" s="6">
        <f>HYPERLINK("https://app.kolleno.com/customers/timeline/c7abb97e-ff9d-40b9-977a-3f3f87a8b63a/d67f0362-c652-4000-855b-2a3df77256c7/", "Besmirched")</f>
        <v/>
      </c>
      <c r="C13" s="7" t="inlineStr"/>
      <c r="D13" s="8" t="n">
        <v>45378</v>
      </c>
      <c r="E13" s="6" t="inlineStr">
        <is>
          <t>Credit Note</t>
        </is>
      </c>
      <c r="F13" s="7" t="inlineStr">
        <is>
          <t>n/a</t>
        </is>
      </c>
      <c r="G13" s="7" t="inlineStr">
        <is>
          <t>GBP</t>
        </is>
      </c>
      <c r="H13" s="9" t="n">
        <v>153</v>
      </c>
      <c r="I13" s="10" t="n">
        <v>0</v>
      </c>
      <c r="J13" s="10" t="n">
        <v>0</v>
      </c>
      <c r="K13" s="10" t="n">
        <v>0</v>
      </c>
      <c r="L13" s="10" t="n">
        <v>0</v>
      </c>
      <c r="M13" s="10" t="n">
        <v>667.79</v>
      </c>
      <c r="N13" s="10" t="n">
        <v>667.79</v>
      </c>
      <c r="O13" s="10" t="n">
        <v>0</v>
      </c>
      <c r="P13" s="10" t="n">
        <v>0</v>
      </c>
      <c r="Q13" s="10" t="n">
        <v>1155.8</v>
      </c>
      <c r="R13" s="10" t="n">
        <v>0</v>
      </c>
      <c r="S13" s="10" t="n">
        <v>-488.01</v>
      </c>
      <c r="T13" s="9" t="inlineStr">
        <is>
          <t>Yes</t>
        </is>
      </c>
      <c r="U13" s="10" t="n">
        <v>0</v>
      </c>
      <c r="V13" s="6" t="inlineStr">
        <is>
          <t>Sent a thank you email to Aloysia for timely payment of invoice #INV-658 in GBP</t>
        </is>
      </c>
      <c r="W13" s="8" t="n">
        <v>45536</v>
      </c>
      <c r="X13" s="8" t="n">
        <v>45536</v>
      </c>
    </row>
    <row r="14">
      <c r="B14" s="6">
        <f>HYPERLINK("https://app.kolleno.com/customers/timeline/5d7db55a-9586-4de7-8a86-c62e418d1f29/d67f0362-c652-4000-855b-2a3df77256c7/", "Best Bytes")</f>
        <v/>
      </c>
      <c r="C14" s="7" t="inlineStr"/>
      <c r="D14" s="8" t="n">
        <v>45403</v>
      </c>
      <c r="E14" s="6" t="inlineStr">
        <is>
          <t>Credit Note</t>
        </is>
      </c>
      <c r="F14" s="7" t="inlineStr">
        <is>
          <t>n/a</t>
        </is>
      </c>
      <c r="G14" s="7" t="inlineStr">
        <is>
          <t>GBP</t>
        </is>
      </c>
      <c r="H14" s="9" t="n">
        <v>57</v>
      </c>
      <c r="I14" s="10" t="n">
        <v>0</v>
      </c>
      <c r="J14" s="10" t="n">
        <v>0</v>
      </c>
      <c r="K14" s="10" t="n">
        <v>6101.55</v>
      </c>
      <c r="L14" s="10" t="n">
        <v>0</v>
      </c>
      <c r="M14" s="10" t="n">
        <v>0</v>
      </c>
      <c r="N14" s="10" t="n">
        <v>6101.55</v>
      </c>
      <c r="O14" s="10" t="n">
        <v>0</v>
      </c>
      <c r="P14" s="10" t="n">
        <v>0</v>
      </c>
      <c r="Q14" s="10" t="n">
        <v>694.99</v>
      </c>
      <c r="R14" s="10" t="n">
        <v>0</v>
      </c>
      <c r="S14" s="10" t="n">
        <v>5406.56</v>
      </c>
      <c r="T14" s="9" t="inlineStr">
        <is>
          <t>Yes</t>
        </is>
      </c>
      <c r="U14" s="10" t="n">
        <v>0</v>
      </c>
      <c r="V14" s="6" t="inlineStr">
        <is>
          <t>Left a voicemail for Larisa to discuss payment options for invoice #INV-584 in GBP</t>
        </is>
      </c>
      <c r="W14" s="8" t="n">
        <v>45536</v>
      </c>
      <c r="X14" s="8" t="n">
        <v>45536</v>
      </c>
    </row>
    <row r="15">
      <c r="B15" s="6">
        <f>HYPERLINK("https://app.kolleno.com/customers/timeline/fce37c92-317b-4c7c-8650-9003e9d522d2/d67f0362-c652-4000-855b-2a3df77256c7/", "Bluelake Realtors")</f>
        <v/>
      </c>
      <c r="C15" s="7" t="inlineStr"/>
      <c r="D15" s="8" t="n">
        <v>45505</v>
      </c>
      <c r="E15" s="6" t="inlineStr">
        <is>
          <t>Credit Note</t>
        </is>
      </c>
      <c r="F15" s="7" t="inlineStr">
        <is>
          <t>n/a</t>
        </is>
      </c>
      <c r="G15" s="7" t="inlineStr">
        <is>
          <t>GBP</t>
        </is>
      </c>
      <c r="H15" s="9" t="n">
        <v>29</v>
      </c>
      <c r="I15" s="10" t="n">
        <v>0</v>
      </c>
      <c r="J15" s="10" t="n">
        <v>6754</v>
      </c>
      <c r="K15" s="10" t="n">
        <v>0</v>
      </c>
      <c r="L15" s="10" t="n">
        <v>0</v>
      </c>
      <c r="M15" s="10" t="n">
        <v>0</v>
      </c>
      <c r="N15" s="10" t="n">
        <v>6754</v>
      </c>
      <c r="O15" s="10" t="n">
        <v>0</v>
      </c>
      <c r="P15" s="10" t="n">
        <v>0</v>
      </c>
      <c r="Q15" s="10" t="n">
        <v>1111.36</v>
      </c>
      <c r="R15" s="10" t="n">
        <v>0</v>
      </c>
      <c r="S15" s="10" t="n">
        <v>5642.64</v>
      </c>
      <c r="T15" s="9" t="inlineStr">
        <is>
          <t>Yes</t>
        </is>
      </c>
      <c r="U15" s="10" t="n">
        <v>0</v>
      </c>
      <c r="V15" s="6" t="inlineStr">
        <is>
          <t>n/a</t>
        </is>
      </c>
      <c r="W15" s="6" t="inlineStr">
        <is>
          <t>n/a</t>
        </is>
      </c>
      <c r="X15" s="6" t="inlineStr">
        <is>
          <t>n/a</t>
        </is>
      </c>
    </row>
    <row r="16">
      <c r="B16" s="6">
        <f>HYPERLINK("https://app.kolleno.com/customers/timeline/9638ded1-be95-4ad3-a7ca-0c6c456a4afe/d67f0362-c652-4000-855b-2a3df77256c7/", "Blue Smoke")</f>
        <v/>
      </c>
      <c r="C16" s="7" t="inlineStr"/>
      <c r="D16" s="8" t="n">
        <v>45446</v>
      </c>
      <c r="E16" s="6" t="inlineStr">
        <is>
          <t>Credit Note</t>
        </is>
      </c>
      <c r="F16" s="7" t="inlineStr">
        <is>
          <t>n/a</t>
        </is>
      </c>
      <c r="G16" s="7" t="inlineStr">
        <is>
          <t>GBP</t>
        </is>
      </c>
      <c r="H16" s="9" t="n">
        <v>0</v>
      </c>
      <c r="I16" s="10" t="n">
        <v>9304.799999999999</v>
      </c>
      <c r="J16" s="10" t="n">
        <v>0</v>
      </c>
      <c r="K16" s="10" t="n">
        <v>0</v>
      </c>
      <c r="L16" s="10" t="n">
        <v>0</v>
      </c>
      <c r="M16" s="10" t="n">
        <v>0</v>
      </c>
      <c r="N16" s="10" t="n">
        <v>9304.799999999999</v>
      </c>
      <c r="O16" s="10" t="n">
        <v>0</v>
      </c>
      <c r="P16" s="10" t="n">
        <v>0</v>
      </c>
      <c r="Q16" s="10" t="n">
        <v>0</v>
      </c>
      <c r="R16" s="10" t="n">
        <v>0</v>
      </c>
      <c r="S16" s="10" t="n">
        <v>9304.799999999999</v>
      </c>
      <c r="T16" s="9" t="inlineStr">
        <is>
          <t>Yes</t>
        </is>
      </c>
      <c r="U16" s="10" t="n">
        <v>0</v>
      </c>
      <c r="V16" s="6" t="inlineStr">
        <is>
          <t>Left a voicemail for Holly-Anne regarding an overdue payment for invoice #INV-566 in GBP</t>
        </is>
      </c>
      <c r="W16" s="8" t="n">
        <v>45536</v>
      </c>
      <c r="X16" s="8" t="n">
        <v>45536</v>
      </c>
    </row>
    <row r="17">
      <c r="B17" s="6">
        <f>HYPERLINK("https://app.kolleno.com/customers/timeline/8bd7cdf4-3d7f-4ce5-adcd-9479379289c2/d67f0362-c652-4000-855b-2a3df77256c7/", "Bluewhale Surfboards")</f>
        <v/>
      </c>
      <c r="C17" s="7" t="inlineStr"/>
      <c r="D17" s="8" t="n">
        <v>45419</v>
      </c>
      <c r="E17" s="6" t="inlineStr">
        <is>
          <t>Credit Note</t>
        </is>
      </c>
      <c r="F17" s="7" t="inlineStr">
        <is>
          <t>n/a</t>
        </is>
      </c>
      <c r="G17" s="7" t="inlineStr">
        <is>
          <t>GBP</t>
        </is>
      </c>
      <c r="H17" s="9" t="n">
        <v>0</v>
      </c>
      <c r="I17" s="10" t="n">
        <v>2618.4</v>
      </c>
      <c r="J17" s="10" t="n">
        <v>0</v>
      </c>
      <c r="K17" s="10" t="n">
        <v>0</v>
      </c>
      <c r="L17" s="10" t="n">
        <v>0</v>
      </c>
      <c r="M17" s="10" t="n">
        <v>0</v>
      </c>
      <c r="N17" s="10" t="n">
        <v>2618.4</v>
      </c>
      <c r="O17" s="10" t="n">
        <v>0</v>
      </c>
      <c r="P17" s="10" t="n">
        <v>0</v>
      </c>
      <c r="Q17" s="10" t="n">
        <v>1344.69</v>
      </c>
      <c r="R17" s="10" t="n">
        <v>0</v>
      </c>
      <c r="S17" s="10" t="n">
        <v>1273.71</v>
      </c>
      <c r="T17" s="9" t="inlineStr">
        <is>
          <t>Yes</t>
        </is>
      </c>
      <c r="U17" s="10" t="n">
        <v>0</v>
      </c>
      <c r="V17" s="6" t="inlineStr">
        <is>
          <t>Received an SMS from Allie confirming payment of 16377.12 for invoice #INV-717 in GBP</t>
        </is>
      </c>
      <c r="W17" s="8" t="n">
        <v>45536</v>
      </c>
      <c r="X17" s="8" t="n">
        <v>45536</v>
      </c>
    </row>
    <row r="18">
      <c r="B18" s="6">
        <f>HYPERLINK("https://app.kolleno.com/customers/timeline/0377db4d-eaab-445b-98bf-f031dea82d0f/d67f0362-c652-4000-855b-2a3df77256c7/", "Bolted")</f>
        <v/>
      </c>
      <c r="C18" s="7" t="inlineStr"/>
      <c r="D18" s="8" t="n">
        <v>45379</v>
      </c>
      <c r="E18" s="6" t="inlineStr">
        <is>
          <t>Credit Note</t>
        </is>
      </c>
      <c r="F18" s="7" t="inlineStr">
        <is>
          <t>n/a</t>
        </is>
      </c>
      <c r="G18" s="7" t="inlineStr">
        <is>
          <t>GBP</t>
        </is>
      </c>
      <c r="H18" s="9" t="n">
        <v>128</v>
      </c>
      <c r="I18" s="10" t="n">
        <v>0</v>
      </c>
      <c r="J18" s="10" t="n">
        <v>0</v>
      </c>
      <c r="K18" s="10" t="n">
        <v>0</v>
      </c>
      <c r="L18" s="10" t="n">
        <v>1451.75</v>
      </c>
      <c r="M18" s="10" t="n">
        <v>2885.5</v>
      </c>
      <c r="N18" s="10" t="n">
        <v>4337.25</v>
      </c>
      <c r="O18" s="10" t="n">
        <v>0</v>
      </c>
      <c r="P18" s="10" t="n">
        <v>0</v>
      </c>
      <c r="Q18" s="10" t="n">
        <v>1862.78</v>
      </c>
      <c r="R18" s="10" t="n">
        <v>0</v>
      </c>
      <c r="S18" s="10" t="n">
        <v>2474.47</v>
      </c>
      <c r="T18" s="9" t="inlineStr">
        <is>
          <t>Yes</t>
        </is>
      </c>
      <c r="U18" s="10" t="n">
        <v>0</v>
      </c>
      <c r="V18" s="6" t="inlineStr">
        <is>
          <t>Left a voicemail for Pauline to discuss payment of 19888.64 for invoice #INV-283 in GBP</t>
        </is>
      </c>
      <c r="W18" s="8" t="n">
        <v>45536</v>
      </c>
      <c r="X18" s="8" t="n">
        <v>45536</v>
      </c>
    </row>
    <row r="19">
      <c r="B19" s="6">
        <f>HYPERLINK("https://app.kolleno.com/customers/timeline/e9eead54-a297-4eec-8bb9-7ce92198c490/d67f0362-c652-4000-855b-2a3df77256c7/", "Buckle Up Kids")</f>
        <v/>
      </c>
      <c r="C19" s="7" t="inlineStr"/>
      <c r="D19" s="8" t="n">
        <v>45393</v>
      </c>
      <c r="E19" s="6" t="inlineStr">
        <is>
          <t>Credit Note</t>
        </is>
      </c>
      <c r="F19" s="7" t="inlineStr">
        <is>
          <t>n/a</t>
        </is>
      </c>
      <c r="G19" s="7" t="inlineStr">
        <is>
          <t>GBP</t>
        </is>
      </c>
      <c r="H19" s="9" t="n">
        <v>154</v>
      </c>
      <c r="I19" s="10" t="n">
        <v>0</v>
      </c>
      <c r="J19" s="10" t="n">
        <v>0</v>
      </c>
      <c r="K19" s="10" t="n">
        <v>0</v>
      </c>
      <c r="L19" s="10" t="n">
        <v>0</v>
      </c>
      <c r="M19" s="10" t="n">
        <v>374.06</v>
      </c>
      <c r="N19" s="10" t="n">
        <v>374.06</v>
      </c>
      <c r="O19" s="10" t="n">
        <v>0</v>
      </c>
      <c r="P19" s="10" t="n">
        <v>0</v>
      </c>
      <c r="Q19" s="10" t="n">
        <v>546.89</v>
      </c>
      <c r="R19" s="10" t="n">
        <v>0</v>
      </c>
      <c r="S19" s="10" t="n">
        <v>-172.83</v>
      </c>
      <c r="T19" s="9" t="inlineStr">
        <is>
          <t>Yes</t>
        </is>
      </c>
      <c r="U19" s="10" t="n">
        <v>0</v>
      </c>
      <c r="V19" s="6" t="inlineStr">
        <is>
          <t>Left a voicemail for Em to discuss payment terms for invoice #INV-843 in GBP</t>
        </is>
      </c>
      <c r="W19" s="8" t="n">
        <v>45536</v>
      </c>
      <c r="X19" s="8" t="n">
        <v>45536</v>
      </c>
    </row>
    <row r="20">
      <c r="B20" s="6">
        <f>HYPERLINK("https://app.kolleno.com/customers/timeline/4c9fb07c-973b-449f-85cb-9e44f8c34161/d67f0362-c652-4000-855b-2a3df77256c7/", "Castleview Hotels")</f>
        <v/>
      </c>
      <c r="C20" s="7" t="inlineStr"/>
      <c r="D20" s="8" t="n">
        <v>45375</v>
      </c>
      <c r="E20" s="6" t="inlineStr">
        <is>
          <t>Credit Note</t>
        </is>
      </c>
      <c r="F20" s="7" t="inlineStr">
        <is>
          <t>n/a</t>
        </is>
      </c>
      <c r="G20" s="7" t="inlineStr">
        <is>
          <t>GBP</t>
        </is>
      </c>
      <c r="H20" s="9" t="n">
        <v>107</v>
      </c>
      <c r="I20" s="10" t="n">
        <v>0</v>
      </c>
      <c r="J20" s="10" t="n">
        <v>0</v>
      </c>
      <c r="K20" s="10" t="n">
        <v>0</v>
      </c>
      <c r="L20" s="10" t="n">
        <v>0</v>
      </c>
      <c r="M20" s="10" t="n">
        <v>2326.28</v>
      </c>
      <c r="N20" s="10" t="n">
        <v>2326.28</v>
      </c>
      <c r="O20" s="10" t="n">
        <v>0</v>
      </c>
      <c r="P20" s="10" t="n">
        <v>0</v>
      </c>
      <c r="Q20" s="10" t="n">
        <v>758.24</v>
      </c>
      <c r="R20" s="10" t="n">
        <v>0</v>
      </c>
      <c r="S20" s="10" t="n">
        <v>1568.04</v>
      </c>
      <c r="T20" s="9" t="inlineStr">
        <is>
          <t>Yes</t>
        </is>
      </c>
      <c r="U20" s="10" t="n">
        <v>0</v>
      </c>
      <c r="V20" s="6" t="inlineStr">
        <is>
          <t>Sent a payment confirmation email to Meaghan for payment received for invoice #INV-976 in GBP</t>
        </is>
      </c>
      <c r="W20" s="8" t="n">
        <v>45536</v>
      </c>
      <c r="X20" s="8" t="n">
        <v>45536</v>
      </c>
    </row>
    <row r="21">
      <c r="B21" s="6">
        <f>HYPERLINK("https://app.kolleno.com/customers/timeline/39a05c75-347b-435b-abcb-f912fd691250/d67f0362-c652-4000-855b-2a3df77256c7/", "Chloe's Corner")</f>
        <v/>
      </c>
      <c r="C21" s="7" t="inlineStr"/>
      <c r="D21" s="8" t="n">
        <v>45459</v>
      </c>
      <c r="E21" s="6" t="inlineStr">
        <is>
          <t>Credit Note</t>
        </is>
      </c>
      <c r="F21" s="7" t="inlineStr">
        <is>
          <t>n/a</t>
        </is>
      </c>
      <c r="G21" s="7" t="inlineStr">
        <is>
          <t>GBP</t>
        </is>
      </c>
      <c r="H21" s="9" t="n">
        <v>77</v>
      </c>
      <c r="I21" s="10" t="n">
        <v>0</v>
      </c>
      <c r="J21" s="10" t="n">
        <v>0</v>
      </c>
      <c r="K21" s="10" t="n">
        <v>3640.88</v>
      </c>
      <c r="L21" s="10" t="n">
        <v>0</v>
      </c>
      <c r="M21" s="10" t="n">
        <v>1583.97</v>
      </c>
      <c r="N21" s="10" t="n">
        <v>5224.85</v>
      </c>
      <c r="O21" s="10" t="n">
        <v>0</v>
      </c>
      <c r="P21" s="10" t="n">
        <v>0</v>
      </c>
      <c r="Q21" s="10" t="n">
        <v>704.53</v>
      </c>
      <c r="R21" s="10" t="n">
        <v>0</v>
      </c>
      <c r="S21" s="10" t="n">
        <v>4520.32</v>
      </c>
      <c r="T21" s="9" t="inlineStr">
        <is>
          <t>Yes</t>
        </is>
      </c>
      <c r="U21" s="10" t="n">
        <v>0</v>
      </c>
      <c r="V21" s="6" t="inlineStr">
        <is>
          <t>n/a</t>
        </is>
      </c>
      <c r="W21" s="6" t="inlineStr">
        <is>
          <t>n/a</t>
        </is>
      </c>
      <c r="X21" s="6" t="inlineStr">
        <is>
          <t>n/a</t>
        </is>
      </c>
    </row>
    <row r="22">
      <c r="B22" s="6">
        <f>HYPERLINK("https://app.kolleno.com/customers/timeline/18f9bca8-36dd-42eb-9798-0708f0c5882c/d67f0362-c652-4000-855b-2a3df77256c7/", "Clear Prints")</f>
        <v/>
      </c>
      <c r="C22" s="7" t="inlineStr"/>
      <c r="D22" s="8" t="n">
        <v>45435</v>
      </c>
      <c r="E22" s="6" t="inlineStr">
        <is>
          <t>Credit Note</t>
        </is>
      </c>
      <c r="F22" s="7" t="inlineStr">
        <is>
          <t>n/a</t>
        </is>
      </c>
      <c r="G22" s="7" t="inlineStr">
        <is>
          <t>GBP</t>
        </is>
      </c>
      <c r="H22" s="9" t="n">
        <v>94</v>
      </c>
      <c r="I22" s="10" t="n">
        <v>0</v>
      </c>
      <c r="J22" s="10" t="n">
        <v>0</v>
      </c>
      <c r="K22" s="10" t="n">
        <v>0</v>
      </c>
      <c r="L22" s="10" t="n">
        <v>1469.97</v>
      </c>
      <c r="M22" s="10" t="n">
        <v>3307.2</v>
      </c>
      <c r="N22" s="10" t="n">
        <v>4777.17</v>
      </c>
      <c r="O22" s="10" t="n">
        <v>0</v>
      </c>
      <c r="P22" s="10" t="n">
        <v>0</v>
      </c>
      <c r="Q22" s="10" t="n">
        <v>991.6</v>
      </c>
      <c r="R22" s="10" t="n">
        <v>0</v>
      </c>
      <c r="S22" s="10" t="n">
        <v>3785.57</v>
      </c>
      <c r="T22" s="9" t="inlineStr">
        <is>
          <t>Yes</t>
        </is>
      </c>
      <c r="U22" s="10" t="n">
        <v>0</v>
      </c>
      <c r="V22" s="6" t="inlineStr">
        <is>
          <t>n/a</t>
        </is>
      </c>
      <c r="W22" s="6" t="inlineStr">
        <is>
          <t>n/a</t>
        </is>
      </c>
      <c r="X22" s="6" t="inlineStr">
        <is>
          <t>n/a</t>
        </is>
      </c>
    </row>
    <row r="23">
      <c r="B23" s="6">
        <f>HYPERLINK("https://app.kolleno.com/customers/timeline/5d8e65e9-e8c5-4329-b4ff-8cf2d3e07ad9/d67f0362-c652-4000-855b-2a3df77256c7/", "Crazy Chicken")</f>
        <v/>
      </c>
      <c r="C23" s="7" t="inlineStr"/>
      <c r="D23" s="8" t="n">
        <v>45436</v>
      </c>
      <c r="E23" s="6" t="inlineStr">
        <is>
          <t>Credit Note</t>
        </is>
      </c>
      <c r="F23" s="7" t="inlineStr">
        <is>
          <t>n/a</t>
        </is>
      </c>
      <c r="G23" s="7" t="inlineStr">
        <is>
          <t>GBP</t>
        </is>
      </c>
      <c r="H23" s="9" t="n">
        <v>98</v>
      </c>
      <c r="I23" s="10" t="n">
        <v>0</v>
      </c>
      <c r="J23" s="10" t="n">
        <v>0</v>
      </c>
      <c r="K23" s="10" t="n">
        <v>0</v>
      </c>
      <c r="L23" s="10" t="n">
        <v>0</v>
      </c>
      <c r="M23" s="10" t="n">
        <v>2510.3</v>
      </c>
      <c r="N23" s="10" t="n">
        <v>2510.3</v>
      </c>
      <c r="O23" s="10" t="n">
        <v>0</v>
      </c>
      <c r="P23" s="10" t="n">
        <v>0</v>
      </c>
      <c r="Q23" s="10" t="n">
        <v>376.55</v>
      </c>
      <c r="R23" s="10" t="n">
        <v>0</v>
      </c>
      <c r="S23" s="10" t="n">
        <v>2133.75</v>
      </c>
      <c r="T23" s="9" t="inlineStr">
        <is>
          <t>Yes</t>
        </is>
      </c>
      <c r="U23" s="10" t="n">
        <v>0</v>
      </c>
      <c r="V23" s="6" t="inlineStr">
        <is>
          <t>Received an SMS from Ilsa stating that they have made a partial payment for invoice #INV-024 in GBP</t>
        </is>
      </c>
      <c r="W23" s="8" t="n">
        <v>45536</v>
      </c>
      <c r="X23" s="8" t="n">
        <v>45536</v>
      </c>
    </row>
    <row r="24">
      <c r="B24" s="6">
        <f>HYPERLINK("https://app.kolleno.com/customers/timeline/dc636935-afc7-40d7-88e7-08599b0979a8/d67f0362-c652-4000-855b-2a3df77256c7/", "Crownville Hotels")</f>
        <v/>
      </c>
      <c r="C24" s="7" t="inlineStr"/>
      <c r="D24" s="8" t="n">
        <v>45537</v>
      </c>
      <c r="E24" s="6" t="inlineStr">
        <is>
          <t>Email sent</t>
        </is>
      </c>
      <c r="F24" s="7" t="inlineStr">
        <is>
          <t>n/a</t>
        </is>
      </c>
      <c r="G24" s="7" t="inlineStr">
        <is>
          <t>GBP</t>
        </is>
      </c>
      <c r="H24" s="9" t="n">
        <v>48</v>
      </c>
      <c r="I24" s="10" t="n">
        <v>0</v>
      </c>
      <c r="J24" s="10" t="n">
        <v>0</v>
      </c>
      <c r="K24" s="10" t="n">
        <v>15840.29</v>
      </c>
      <c r="L24" s="10" t="n">
        <v>0</v>
      </c>
      <c r="M24" s="10" t="n">
        <v>0</v>
      </c>
      <c r="N24" s="10" t="n">
        <v>15840.29</v>
      </c>
      <c r="O24" s="10" t="n">
        <v>0</v>
      </c>
      <c r="P24" s="10" t="n">
        <v>0</v>
      </c>
      <c r="Q24" s="10" t="n">
        <v>4786.28</v>
      </c>
      <c r="R24" s="10" t="n">
        <v>0</v>
      </c>
      <c r="S24" s="10" t="n">
        <v>11054.01</v>
      </c>
      <c r="T24" s="9" t="inlineStr">
        <is>
          <t>Yes</t>
        </is>
      </c>
      <c r="U24" s="10" t="n">
        <v>0</v>
      </c>
      <c r="V24" s="6" t="inlineStr">
        <is>
          <t>Spoke with Nyssa who requested an extension on payment for invoice #INV-4365 in GBP</t>
        </is>
      </c>
      <c r="W24" s="8" t="n">
        <v>45536</v>
      </c>
      <c r="X24" s="8" t="n">
        <v>45536</v>
      </c>
    </row>
    <row r="25">
      <c r="B25" s="6">
        <f>HYPERLINK("https://app.kolleno.com/customers/timeline/a1582688-8089-40c6-a115-33e55710bbd1/d67f0362-c652-4000-855b-2a3df77256c7/", "Crystal Diner")</f>
        <v/>
      </c>
      <c r="C25" s="7" t="inlineStr"/>
      <c r="D25" s="8" t="n">
        <v>45452</v>
      </c>
      <c r="E25" s="6" t="inlineStr">
        <is>
          <t>Credit Note</t>
        </is>
      </c>
      <c r="F25" s="7" t="inlineStr">
        <is>
          <t>n/a</t>
        </is>
      </c>
      <c r="G25" s="7" t="inlineStr">
        <is>
          <t>GBP</t>
        </is>
      </c>
      <c r="H25" s="9" t="n">
        <v>67</v>
      </c>
      <c r="I25" s="10" t="n">
        <v>0</v>
      </c>
      <c r="J25" s="10" t="n">
        <v>0</v>
      </c>
      <c r="K25" s="10" t="n">
        <v>1090.35</v>
      </c>
      <c r="L25" s="10" t="n">
        <v>85.81</v>
      </c>
      <c r="M25" s="10" t="n">
        <v>0</v>
      </c>
      <c r="N25" s="10" t="n">
        <v>1176.16</v>
      </c>
      <c r="O25" s="10" t="n">
        <v>0</v>
      </c>
      <c r="P25" s="10" t="n">
        <v>0</v>
      </c>
      <c r="Q25" s="10" t="n">
        <v>1190.82</v>
      </c>
      <c r="R25" s="10" t="n">
        <v>0</v>
      </c>
      <c r="S25" s="10" t="n">
        <v>-14.66</v>
      </c>
      <c r="T25" s="9" t="inlineStr">
        <is>
          <t>Yes</t>
        </is>
      </c>
      <c r="U25" s="10" t="n">
        <v>0</v>
      </c>
      <c r="V25" s="6" t="inlineStr">
        <is>
          <t>Sent a payment receipt email to Danica for payment received for invoice #INV-159 in GBP</t>
        </is>
      </c>
      <c r="W25" s="8" t="n">
        <v>45536</v>
      </c>
      <c r="X25" s="8" t="n">
        <v>45536</v>
      </c>
    </row>
    <row r="26">
      <c r="B26" s="6">
        <f>HYPERLINK("https://app.kolleno.com/customers/timeline/df63a498-e65e-479f-830d-4d5948735113/d67f0362-c652-4000-855b-2a3df77256c7/", "Daily Rise")</f>
        <v/>
      </c>
      <c r="C26" s="7" t="inlineStr"/>
      <c r="D26" s="8" t="n">
        <v>45554</v>
      </c>
      <c r="E26" s="6" t="inlineStr">
        <is>
          <t>Promise to pay</t>
        </is>
      </c>
      <c r="F26" s="7" t="inlineStr">
        <is>
          <t>n/a</t>
        </is>
      </c>
      <c r="G26" s="7" t="inlineStr">
        <is>
          <t>GBP</t>
        </is>
      </c>
      <c r="H26" s="9" t="n">
        <v>9</v>
      </c>
      <c r="I26" s="10" t="n">
        <v>0</v>
      </c>
      <c r="J26" s="10" t="n">
        <v>15976.03</v>
      </c>
      <c r="K26" s="10" t="n">
        <v>0</v>
      </c>
      <c r="L26" s="10" t="n">
        <v>0</v>
      </c>
      <c r="M26" s="10" t="n">
        <v>0</v>
      </c>
      <c r="N26" s="10" t="n">
        <v>15976.03</v>
      </c>
      <c r="O26" s="10" t="n">
        <v>0</v>
      </c>
      <c r="P26" s="10" t="n">
        <v>0</v>
      </c>
      <c r="Q26" s="10" t="n">
        <v>385.87</v>
      </c>
      <c r="R26" s="10" t="n">
        <v>0</v>
      </c>
      <c r="S26" s="10" t="n">
        <v>15590.16</v>
      </c>
      <c r="T26" s="9" t="inlineStr">
        <is>
          <t>Yes</t>
        </is>
      </c>
      <c r="U26" s="10" t="n">
        <v>0</v>
      </c>
      <c r="V26" s="6" t="inlineStr">
        <is>
          <t>Spoke with Modesty who requested an extension on payment for invoice #INV-043 in GBP</t>
        </is>
      </c>
      <c r="W26" s="8" t="n">
        <v>45536</v>
      </c>
      <c r="X26" s="8" t="n">
        <v>45536</v>
      </c>
    </row>
    <row r="27">
      <c r="B27" s="6">
        <f>HYPERLINK("https://app.kolleno.com/customers/timeline/a597bcf1-a001-4dca-95b1-1504166d788d/d67f0362-c652-4000-855b-2a3df77256c7/", "Distinct Clips")</f>
        <v/>
      </c>
      <c r="C27" s="7" t="inlineStr"/>
      <c r="D27" s="8" t="n">
        <v>45462</v>
      </c>
      <c r="E27" s="6" t="inlineStr">
        <is>
          <t>Credit Note</t>
        </is>
      </c>
      <c r="F27" s="7" t="inlineStr">
        <is>
          <t>n/a</t>
        </is>
      </c>
      <c r="G27" s="7" t="inlineStr">
        <is>
          <t>GBP</t>
        </is>
      </c>
      <c r="H27" s="9" t="n">
        <v>9</v>
      </c>
      <c r="I27" s="10" t="n">
        <v>1725.75</v>
      </c>
      <c r="J27" s="10" t="n">
        <v>3596.58</v>
      </c>
      <c r="K27" s="10" t="n">
        <v>0</v>
      </c>
      <c r="L27" s="10" t="n">
        <v>0</v>
      </c>
      <c r="M27" s="10" t="n">
        <v>0</v>
      </c>
      <c r="N27" s="10" t="n">
        <v>5322.33</v>
      </c>
      <c r="O27" s="10" t="n">
        <v>0</v>
      </c>
      <c r="P27" s="10" t="n">
        <v>0</v>
      </c>
      <c r="Q27" s="10" t="n">
        <v>0</v>
      </c>
      <c r="R27" s="10" t="n">
        <v>0</v>
      </c>
      <c r="S27" s="10" t="n">
        <v>5322.33</v>
      </c>
      <c r="T27" s="9" t="inlineStr">
        <is>
          <t>Yes</t>
        </is>
      </c>
      <c r="U27" s="10" t="n">
        <v>0</v>
      </c>
      <c r="V27" s="6" t="inlineStr">
        <is>
          <t>n/a</t>
        </is>
      </c>
      <c r="W27" s="6" t="inlineStr">
        <is>
          <t>n/a</t>
        </is>
      </c>
      <c r="X27" s="6" t="inlineStr">
        <is>
          <t>n/a</t>
        </is>
      </c>
    </row>
    <row r="28">
      <c r="B28" s="6">
        <f>HYPERLINK("https://app.kolleno.com/customers/timeline/6e2c99f6-dbab-46fa-b724-3900cf6c233f/d67f0362-c652-4000-855b-2a3df77256c7/", "Drumms")</f>
        <v/>
      </c>
      <c r="C28" s="7" t="inlineStr"/>
      <c r="D28" s="8" t="n">
        <v>45383</v>
      </c>
      <c r="E28" s="6" t="inlineStr">
        <is>
          <t>Credit Note</t>
        </is>
      </c>
      <c r="F28" s="7" t="inlineStr">
        <is>
          <t>n/a</t>
        </is>
      </c>
      <c r="G28" s="7" t="inlineStr">
        <is>
          <t>GBP</t>
        </is>
      </c>
      <c r="H28" s="9" t="n">
        <v>175</v>
      </c>
      <c r="I28" s="10" t="n">
        <v>2889</v>
      </c>
      <c r="J28" s="10" t="n">
        <v>0</v>
      </c>
      <c r="K28" s="10" t="n">
        <v>0</v>
      </c>
      <c r="L28" s="10" t="n">
        <v>0</v>
      </c>
      <c r="M28" s="10" t="n">
        <v>3144.05</v>
      </c>
      <c r="N28" s="10" t="n">
        <v>6033.05</v>
      </c>
      <c r="O28" s="10" t="n">
        <v>0</v>
      </c>
      <c r="P28" s="10" t="n">
        <v>0</v>
      </c>
      <c r="Q28" s="10" t="n">
        <v>214.09</v>
      </c>
      <c r="R28" s="10" t="n">
        <v>0</v>
      </c>
      <c r="S28" s="10" t="n">
        <v>5818.96</v>
      </c>
      <c r="T28" s="9" t="inlineStr">
        <is>
          <t>Yes</t>
        </is>
      </c>
      <c r="U28" s="10" t="n">
        <v>0</v>
      </c>
      <c r="V28" s="6" t="inlineStr">
        <is>
          <t>n/a</t>
        </is>
      </c>
      <c r="W28" s="6" t="inlineStr">
        <is>
          <t>n/a</t>
        </is>
      </c>
      <c r="X28" s="6" t="inlineStr">
        <is>
          <t>n/a</t>
        </is>
      </c>
    </row>
    <row r="29">
      <c r="B29" s="6">
        <f>HYPERLINK("https://app.kolleno.com/customers/timeline/cb7271f1-96c4-4e46-bcd9-e571abbe1ba7/d67f0362-c652-4000-855b-2a3df77256c7/", "Dynapower")</f>
        <v/>
      </c>
      <c r="C29" s="7" t="inlineStr"/>
      <c r="D29" s="8" t="n">
        <v>45362</v>
      </c>
      <c r="E29" s="6" t="inlineStr">
        <is>
          <t>Credit Note</t>
        </is>
      </c>
      <c r="F29" s="7" t="inlineStr">
        <is>
          <t>n/a</t>
        </is>
      </c>
      <c r="G29" s="7" t="inlineStr">
        <is>
          <t>GBP</t>
        </is>
      </c>
      <c r="H29" s="9" t="n">
        <v>56</v>
      </c>
      <c r="I29" s="10" t="n">
        <v>0</v>
      </c>
      <c r="J29" s="10" t="n">
        <v>0</v>
      </c>
      <c r="K29" s="10" t="n">
        <v>2993.22</v>
      </c>
      <c r="L29" s="10" t="n">
        <v>1642.85</v>
      </c>
      <c r="M29" s="10" t="n">
        <v>0</v>
      </c>
      <c r="N29" s="10" t="n">
        <v>4636.07</v>
      </c>
      <c r="O29" s="10" t="n">
        <v>0</v>
      </c>
      <c r="P29" s="10" t="n">
        <v>0</v>
      </c>
      <c r="Q29" s="10" t="n">
        <v>956.46</v>
      </c>
      <c r="R29" s="10" t="n">
        <v>0</v>
      </c>
      <c r="S29" s="10" t="n">
        <v>3679.61</v>
      </c>
      <c r="T29" s="9" t="inlineStr">
        <is>
          <t>Yes</t>
        </is>
      </c>
      <c r="U29" s="10" t="n">
        <v>0</v>
      </c>
      <c r="V29" s="6" t="inlineStr">
        <is>
          <t>Received an email from Guinna with a payment confirmation for invoice #INV-963 in GBP</t>
        </is>
      </c>
      <c r="W29" s="8" t="n">
        <v>45536</v>
      </c>
      <c r="X29" s="8" t="n">
        <v>45536</v>
      </c>
    </row>
    <row r="30">
      <c r="B30" s="6">
        <f>HYPERLINK("https://app.kolleno.com/customers/timeline/1cb3fb37-5419-4a3c-875b-e444440546d2/d67f0362-c652-4000-855b-2a3df77256c7/", "Encountered")</f>
        <v/>
      </c>
      <c r="C30" s="7" t="inlineStr"/>
      <c r="D30" s="8" t="n">
        <v>45536</v>
      </c>
      <c r="E30" s="6" t="inlineStr">
        <is>
          <t>Payment</t>
        </is>
      </c>
      <c r="F30" s="7" t="inlineStr">
        <is>
          <t>n/a</t>
        </is>
      </c>
      <c r="G30" s="7" t="inlineStr">
        <is>
          <t>GBP</t>
        </is>
      </c>
      <c r="H30" s="9" t="n">
        <v>14</v>
      </c>
      <c r="I30" s="10" t="n">
        <v>0</v>
      </c>
      <c r="J30" s="10" t="n">
        <v>-47292.18</v>
      </c>
      <c r="K30" s="10" t="n">
        <v>0</v>
      </c>
      <c r="L30" s="10" t="n">
        <v>0</v>
      </c>
      <c r="M30" s="10" t="n">
        <v>0</v>
      </c>
      <c r="N30" s="10" t="n">
        <v>-47292.18</v>
      </c>
      <c r="O30" s="10" t="n">
        <v>0</v>
      </c>
      <c r="P30" s="10" t="n">
        <v>0</v>
      </c>
      <c r="Q30" s="10" t="n">
        <v>97.28</v>
      </c>
      <c r="R30" s="10" t="n">
        <v>0</v>
      </c>
      <c r="S30" s="10" t="n">
        <v>-47389.46</v>
      </c>
      <c r="T30" s="9" t="inlineStr">
        <is>
          <t>Yes</t>
        </is>
      </c>
      <c r="U30" s="10" t="n">
        <v>0</v>
      </c>
      <c r="V30" s="6" t="inlineStr">
        <is>
          <t>Left a voicemail for Beverlee to discuss payment options for invoice #INV-441 in GBP</t>
        </is>
      </c>
      <c r="W30" s="8" t="n">
        <v>45536</v>
      </c>
      <c r="X30" s="8" t="n">
        <v>45536</v>
      </c>
    </row>
    <row r="31">
      <c r="B31" s="6">
        <f>HYPERLINK("https://app.kolleno.com/customers/timeline/38433956-56fc-4250-a881-a75ada34109e/d67f0362-c652-4000-855b-2a3df77256c7/", "Fast And Fly")</f>
        <v/>
      </c>
      <c r="C31" s="7" t="inlineStr"/>
      <c r="D31" s="8" t="n">
        <v>45370</v>
      </c>
      <c r="E31" s="6" t="inlineStr">
        <is>
          <t>Credit Note</t>
        </is>
      </c>
      <c r="F31" s="7" t="inlineStr">
        <is>
          <t>n/a</t>
        </is>
      </c>
      <c r="G31" s="7" t="inlineStr">
        <is>
          <t>GBP</t>
        </is>
      </c>
      <c r="H31" s="9" t="n">
        <v>172</v>
      </c>
      <c r="I31" s="10" t="n">
        <v>0</v>
      </c>
      <c r="J31" s="10" t="n">
        <v>0</v>
      </c>
      <c r="K31" s="10" t="n">
        <v>0</v>
      </c>
      <c r="L31" s="10" t="n">
        <v>0</v>
      </c>
      <c r="M31" s="10" t="n">
        <v>3432.37</v>
      </c>
      <c r="N31" s="10" t="n">
        <v>3432.37</v>
      </c>
      <c r="O31" s="10" t="n">
        <v>0</v>
      </c>
      <c r="P31" s="10" t="n">
        <v>0</v>
      </c>
      <c r="Q31" s="10" t="n">
        <v>1464.88</v>
      </c>
      <c r="R31" s="10" t="n">
        <v>0</v>
      </c>
      <c r="S31" s="10" t="n">
        <v>1967.49</v>
      </c>
      <c r="T31" s="9" t="inlineStr">
        <is>
          <t>Yes</t>
        </is>
      </c>
      <c r="U31" s="10" t="n">
        <v>0</v>
      </c>
      <c r="V31" s="6" t="inlineStr">
        <is>
          <t>Spoke with Reba who mentioned they have not received the invoice #INV-808 in GBP</t>
        </is>
      </c>
      <c r="W31" s="8" t="n">
        <v>45536</v>
      </c>
      <c r="X31" s="8" t="n">
        <v>45536</v>
      </c>
    </row>
    <row r="32">
      <c r="B32" s="6">
        <f>HYPERLINK("https://app.kolleno.com/customers/timeline/b7023e3d-3332-4535-b6ab-6f5fd1ef9cf0/d67f0362-c652-4000-855b-2a3df77256c7/", "Fentech Batteries")</f>
        <v/>
      </c>
      <c r="C32" s="7" t="inlineStr"/>
      <c r="D32" s="8" t="n">
        <v>45399</v>
      </c>
      <c r="E32" s="6" t="inlineStr">
        <is>
          <t>Credit Note</t>
        </is>
      </c>
      <c r="F32" s="7" t="inlineStr">
        <is>
          <t>n/a</t>
        </is>
      </c>
      <c r="G32" s="7" t="inlineStr">
        <is>
          <t>GBP</t>
        </is>
      </c>
      <c r="H32" s="9" t="n">
        <v>50</v>
      </c>
      <c r="I32" s="10" t="n">
        <v>8272.6</v>
      </c>
      <c r="J32" s="10" t="n">
        <v>0</v>
      </c>
      <c r="K32" s="10" t="n">
        <v>647.41</v>
      </c>
      <c r="L32" s="10" t="n">
        <v>0</v>
      </c>
      <c r="M32" s="10" t="n">
        <v>0</v>
      </c>
      <c r="N32" s="10" t="n">
        <v>8920.01</v>
      </c>
      <c r="O32" s="10" t="n">
        <v>0</v>
      </c>
      <c r="P32" s="10" t="n">
        <v>0</v>
      </c>
      <c r="Q32" s="10" t="n">
        <v>573.48</v>
      </c>
      <c r="R32" s="10" t="n">
        <v>0</v>
      </c>
      <c r="S32" s="10" t="n">
        <v>8346.530000000001</v>
      </c>
      <c r="T32" s="9" t="inlineStr">
        <is>
          <t>Yes</t>
        </is>
      </c>
      <c r="U32" s="10" t="n">
        <v>0</v>
      </c>
      <c r="V32" s="6" t="inlineStr">
        <is>
          <t>Left a voicemail for Miran to discuss payment terms for invoice #INV-854 in GBP</t>
        </is>
      </c>
      <c r="W32" s="8" t="n">
        <v>45536</v>
      </c>
      <c r="X32" s="8" t="n">
        <v>45536</v>
      </c>
    </row>
    <row r="33">
      <c r="B33" s="6">
        <f>HYPERLINK("https://app.kolleno.com/customers/timeline/7bbfb963-6e2a-4ba2-92db-472f47f3e730/d67f0362-c652-4000-855b-2a3df77256c7/", "Ferrets Live")</f>
        <v/>
      </c>
      <c r="C33" s="7" t="inlineStr"/>
      <c r="D33" s="8" t="n">
        <v>45384</v>
      </c>
      <c r="E33" s="6" t="inlineStr">
        <is>
          <t>Credit Note</t>
        </is>
      </c>
      <c r="F33" s="7" t="inlineStr">
        <is>
          <t>n/a</t>
        </is>
      </c>
      <c r="G33" s="7" t="inlineStr">
        <is>
          <t>GBP</t>
        </is>
      </c>
      <c r="H33" s="9" t="n">
        <v>16</v>
      </c>
      <c r="I33" s="10" t="n">
        <v>9736.51</v>
      </c>
      <c r="J33" s="10" t="n">
        <v>2960.32</v>
      </c>
      <c r="K33" s="10" t="n">
        <v>0</v>
      </c>
      <c r="L33" s="10" t="n">
        <v>0</v>
      </c>
      <c r="M33" s="10" t="n">
        <v>0</v>
      </c>
      <c r="N33" s="10" t="n">
        <v>12696.83</v>
      </c>
      <c r="O33" s="10" t="n">
        <v>0</v>
      </c>
      <c r="P33" s="10" t="n">
        <v>0</v>
      </c>
      <c r="Q33" s="10" t="n">
        <v>385.62</v>
      </c>
      <c r="R33" s="10" t="n">
        <v>0</v>
      </c>
      <c r="S33" s="10" t="n">
        <v>12311.21</v>
      </c>
      <c r="T33" s="9" t="inlineStr">
        <is>
          <t>Yes</t>
        </is>
      </c>
      <c r="U33" s="10" t="n">
        <v>0</v>
      </c>
      <c r="V33" s="6" t="inlineStr">
        <is>
          <t>Sent a payment confirmation email to Abigail for payment received for invoice #INV-750 in GBP</t>
        </is>
      </c>
      <c r="W33" s="8" t="n">
        <v>45536</v>
      </c>
      <c r="X33" s="8" t="n">
        <v>45536</v>
      </c>
    </row>
    <row r="34">
      <c r="B34" s="6">
        <f>HYPERLINK("https://app.kolleno.com/customers/timeline/100baf83-1a25-4132-8b09-1bc06b54d64f/d67f0362-c652-4000-855b-2a3df77256c7/", "Finder's Keepers")</f>
        <v/>
      </c>
      <c r="C34" s="7" t="inlineStr"/>
      <c r="D34" s="8" t="n">
        <v>45408</v>
      </c>
      <c r="E34" s="6" t="inlineStr">
        <is>
          <t>Credit Note</t>
        </is>
      </c>
      <c r="F34" s="7" t="inlineStr">
        <is>
          <t>n/a</t>
        </is>
      </c>
      <c r="G34" s="7" t="inlineStr">
        <is>
          <t>GBP</t>
        </is>
      </c>
      <c r="H34" s="9" t="n">
        <v>8</v>
      </c>
      <c r="I34" s="10" t="n">
        <v>0</v>
      </c>
      <c r="J34" s="10" t="n">
        <v>6093.36</v>
      </c>
      <c r="K34" s="10" t="n">
        <v>0</v>
      </c>
      <c r="L34" s="10" t="n">
        <v>0</v>
      </c>
      <c r="M34" s="10" t="n">
        <v>0</v>
      </c>
      <c r="N34" s="10" t="n">
        <v>6093.36</v>
      </c>
      <c r="O34" s="10" t="n">
        <v>0</v>
      </c>
      <c r="P34" s="10" t="n">
        <v>0</v>
      </c>
      <c r="Q34" s="10" t="n">
        <v>1062.32</v>
      </c>
      <c r="R34" s="10" t="n">
        <v>0</v>
      </c>
      <c r="S34" s="10" t="n">
        <v>5031.04</v>
      </c>
      <c r="T34" s="9" t="inlineStr">
        <is>
          <t>Yes</t>
        </is>
      </c>
      <c r="U34" s="10" t="n">
        <v>0</v>
      </c>
      <c r="V34" s="6" t="inlineStr">
        <is>
          <t>n/a</t>
        </is>
      </c>
      <c r="W34" s="6" t="inlineStr">
        <is>
          <t>n/a</t>
        </is>
      </c>
      <c r="X34" s="6" t="inlineStr">
        <is>
          <t>n/a</t>
        </is>
      </c>
    </row>
    <row r="35">
      <c r="B35" s="6">
        <f>HYPERLINK("https://app.kolleno.com/customers/timeline/cf49adb9-e386-4885-8150-e592f23d7207/d67f0362-c652-4000-855b-2a3df77256c7/", "For The Couture")</f>
        <v/>
      </c>
      <c r="C35" s="7" t="inlineStr"/>
      <c r="D35" s="8" t="n">
        <v>45536</v>
      </c>
      <c r="E35" s="6" t="inlineStr">
        <is>
          <t>Payment</t>
        </is>
      </c>
      <c r="F35" s="7" t="inlineStr">
        <is>
          <t>n/a</t>
        </is>
      </c>
      <c r="G35" s="7" t="inlineStr">
        <is>
          <t>GBP</t>
        </is>
      </c>
      <c r="H35" s="9" t="n">
        <v>95</v>
      </c>
      <c r="I35" s="10" t="n">
        <v>13207.24</v>
      </c>
      <c r="J35" s="10" t="n">
        <v>0</v>
      </c>
      <c r="K35" s="10" t="n">
        <v>0</v>
      </c>
      <c r="L35" s="10" t="n">
        <v>0</v>
      </c>
      <c r="M35" s="10" t="n">
        <v>-22389.96</v>
      </c>
      <c r="N35" s="10" t="n">
        <v>-9182.719999999999</v>
      </c>
      <c r="O35" s="10" t="n">
        <v>0</v>
      </c>
      <c r="P35" s="10" t="n">
        <v>0</v>
      </c>
      <c r="Q35" s="10" t="n">
        <v>1513.93</v>
      </c>
      <c r="R35" s="10" t="n">
        <v>0</v>
      </c>
      <c r="S35" s="10" t="n">
        <v>-10696.65</v>
      </c>
      <c r="T35" s="9" t="inlineStr">
        <is>
          <t>Yes</t>
        </is>
      </c>
      <c r="U35" s="10" t="n">
        <v>0</v>
      </c>
      <c r="V35" s="6" t="inlineStr">
        <is>
          <t>n/a</t>
        </is>
      </c>
      <c r="W35" s="6" t="inlineStr">
        <is>
          <t>n/a</t>
        </is>
      </c>
      <c r="X35" s="6" t="inlineStr">
        <is>
          <t>n/a</t>
        </is>
      </c>
    </row>
    <row r="36">
      <c r="B36" s="6">
        <f>HYPERLINK("https://app.kolleno.com/customers/timeline/83659695-9608-41e6-9674-513cff52618b/d67f0362-c652-4000-855b-2a3df77256c7/", "Hidden Treasures")</f>
        <v/>
      </c>
      <c r="C36" s="7" t="inlineStr"/>
      <c r="D36" s="8" t="n">
        <v>45380</v>
      </c>
      <c r="E36" s="6" t="inlineStr">
        <is>
          <t>Credit Note</t>
        </is>
      </c>
      <c r="F36" s="7" t="inlineStr">
        <is>
          <t>n/a</t>
        </is>
      </c>
      <c r="G36" s="7" t="inlineStr">
        <is>
          <t>GBP</t>
        </is>
      </c>
      <c r="H36" s="9" t="n">
        <v>142</v>
      </c>
      <c r="I36" s="10" t="n">
        <v>0</v>
      </c>
      <c r="J36" s="10" t="n">
        <v>0</v>
      </c>
      <c r="K36" s="10" t="n">
        <v>0</v>
      </c>
      <c r="L36" s="10" t="n">
        <v>0</v>
      </c>
      <c r="M36" s="10" t="n">
        <v>172.67</v>
      </c>
      <c r="N36" s="10" t="n">
        <v>172.67</v>
      </c>
      <c r="O36" s="10" t="n">
        <v>0</v>
      </c>
      <c r="P36" s="10" t="n">
        <v>0</v>
      </c>
      <c r="Q36" s="10" t="n">
        <v>0</v>
      </c>
      <c r="R36" s="10" t="n">
        <v>0</v>
      </c>
      <c r="S36" s="10" t="n">
        <v>172.67</v>
      </c>
      <c r="T36" s="9" t="inlineStr">
        <is>
          <t>Yes</t>
        </is>
      </c>
      <c r="U36" s="10" t="n">
        <v>0</v>
      </c>
      <c r="V36" s="6" t="inlineStr">
        <is>
          <t>Sent a payment reminder email to Abagail for invoice #INV-857 in GBP</t>
        </is>
      </c>
      <c r="W36" s="8" t="n">
        <v>45536</v>
      </c>
      <c r="X36" s="8" t="n">
        <v>45536</v>
      </c>
    </row>
    <row r="37">
      <c r="B37" s="6">
        <f>HYPERLINK("https://app.kolleno.com/customers/timeline/ffe52e7c-2b1d-4080-a906-e774f0984400/d67f0362-c652-4000-855b-2a3df77256c7/", "Hook And Eye")</f>
        <v/>
      </c>
      <c r="C37" s="7" t="inlineStr"/>
      <c r="D37" s="8" t="n">
        <v>45514</v>
      </c>
      <c r="E37" s="6" t="inlineStr">
        <is>
          <t>Credit Note</t>
        </is>
      </c>
      <c r="F37" s="7" t="inlineStr">
        <is>
          <t>n/a</t>
        </is>
      </c>
      <c r="G37" s="7" t="inlineStr">
        <is>
          <t>GBP</t>
        </is>
      </c>
      <c r="H37" s="9" t="n">
        <v>99</v>
      </c>
      <c r="I37" s="10" t="n">
        <v>0</v>
      </c>
      <c r="J37" s="10" t="n">
        <v>2865.6</v>
      </c>
      <c r="K37" s="10" t="n">
        <v>0</v>
      </c>
      <c r="L37" s="10" t="n">
        <v>0</v>
      </c>
      <c r="M37" s="10" t="n">
        <v>8967.5</v>
      </c>
      <c r="N37" s="10" t="n">
        <v>11833.1</v>
      </c>
      <c r="O37" s="10" t="n">
        <v>0</v>
      </c>
      <c r="P37" s="10" t="n">
        <v>0</v>
      </c>
      <c r="Q37" s="10" t="n">
        <v>429.84</v>
      </c>
      <c r="R37" s="10" t="n">
        <v>0</v>
      </c>
      <c r="S37" s="10" t="n">
        <v>11403.26</v>
      </c>
      <c r="T37" s="9" t="inlineStr">
        <is>
          <t>Yes</t>
        </is>
      </c>
      <c r="U37" s="10" t="n">
        <v>0</v>
      </c>
      <c r="V37" s="6" t="inlineStr">
        <is>
          <t>Sent a follow-up email to Rubie regarding outstanding payment for invoice #INV-419</t>
        </is>
      </c>
      <c r="W37" s="8" t="n">
        <v>45536</v>
      </c>
      <c r="X37" s="8" t="n">
        <v>45536</v>
      </c>
    </row>
    <row r="38">
      <c r="B38" s="6">
        <f>HYPERLINK("https://app.kolleno.com/customers/timeline/e51b7d48-aa00-4abf-b87f-c6799382a390/d67f0362-c652-4000-855b-2a3df77256c7/", "Kino Energy")</f>
        <v/>
      </c>
      <c r="C38" s="7" t="inlineStr"/>
      <c r="D38" s="8" t="n">
        <v>45436</v>
      </c>
      <c r="E38" s="6" t="inlineStr">
        <is>
          <t>Credit Note</t>
        </is>
      </c>
      <c r="F38" s="7" t="inlineStr">
        <is>
          <t>n/a</t>
        </is>
      </c>
      <c r="G38" s="7" t="inlineStr">
        <is>
          <t>GBP</t>
        </is>
      </c>
      <c r="H38" s="9" t="n">
        <v>0</v>
      </c>
      <c r="I38" s="10" t="n">
        <v>23390.2</v>
      </c>
      <c r="J38" s="10" t="n">
        <v>0</v>
      </c>
      <c r="K38" s="10" t="n">
        <v>0</v>
      </c>
      <c r="L38" s="10" t="n">
        <v>0</v>
      </c>
      <c r="M38" s="10" t="n">
        <v>0</v>
      </c>
      <c r="N38" s="10" t="n">
        <v>23390.2</v>
      </c>
      <c r="O38" s="10" t="n">
        <v>0</v>
      </c>
      <c r="P38" s="10" t="n">
        <v>0</v>
      </c>
      <c r="Q38" s="10" t="n">
        <v>250.18</v>
      </c>
      <c r="R38" s="10" t="n">
        <v>0</v>
      </c>
      <c r="S38" s="10" t="n">
        <v>23140.02</v>
      </c>
      <c r="T38" s="9" t="inlineStr">
        <is>
          <t>Yes</t>
        </is>
      </c>
      <c r="U38" s="10" t="n">
        <v>0</v>
      </c>
      <c r="V38" s="6" t="inlineStr">
        <is>
          <t>n/a</t>
        </is>
      </c>
      <c r="W38" s="6" t="inlineStr">
        <is>
          <t>n/a</t>
        </is>
      </c>
      <c r="X38" s="6" t="inlineStr">
        <is>
          <t>n/a</t>
        </is>
      </c>
    </row>
    <row r="39">
      <c r="B39" s="6">
        <f>HYPERLINK("https://app.kolleno.com/customers/timeline/9f1e868e-a06f-47c7-800e-9f4031d042e9/d67f0362-c652-4000-855b-2a3df77256c7/", "Located")</f>
        <v/>
      </c>
      <c r="C39" s="7" t="inlineStr"/>
      <c r="D39" s="8" t="n">
        <v>45504</v>
      </c>
      <c r="E39" s="6" t="inlineStr">
        <is>
          <t>Credit Note</t>
        </is>
      </c>
      <c r="F39" s="7" t="inlineStr">
        <is>
          <t>n/a</t>
        </is>
      </c>
      <c r="G39" s="7" t="inlineStr">
        <is>
          <t>GBP</t>
        </is>
      </c>
      <c r="H39" s="9" t="n">
        <v>26</v>
      </c>
      <c r="I39" s="10" t="n">
        <v>0</v>
      </c>
      <c r="J39" s="10" t="n">
        <v>2492.54</v>
      </c>
      <c r="K39" s="10" t="n">
        <v>3643.16</v>
      </c>
      <c r="L39" s="10" t="n">
        <v>0</v>
      </c>
      <c r="M39" s="10" t="n">
        <v>0</v>
      </c>
      <c r="N39" s="10" t="n">
        <v>6135.7</v>
      </c>
      <c r="O39" s="10" t="n">
        <v>0</v>
      </c>
      <c r="P39" s="10" t="n">
        <v>0</v>
      </c>
      <c r="Q39" s="10" t="n">
        <v>860.71</v>
      </c>
      <c r="R39" s="10" t="n">
        <v>0</v>
      </c>
      <c r="S39" s="10" t="n">
        <v>5274.99</v>
      </c>
      <c r="T39" s="9" t="inlineStr">
        <is>
          <t>Yes</t>
        </is>
      </c>
      <c r="U39" s="10" t="n">
        <v>0</v>
      </c>
      <c r="V39" s="6" t="inlineStr">
        <is>
          <t>n/a</t>
        </is>
      </c>
      <c r="W39" s="6" t="inlineStr">
        <is>
          <t>n/a</t>
        </is>
      </c>
      <c r="X39" s="6" t="inlineStr">
        <is>
          <t>n/a</t>
        </is>
      </c>
    </row>
    <row r="40">
      <c r="B40" s="6">
        <f>HYPERLINK("https://app.kolleno.com/customers/timeline/4a3cc002-0e4a-47c8-a83c-c6fabf933e40/d67f0362-c652-4000-855b-2a3df77256c7/", "Madmullet")</f>
        <v/>
      </c>
      <c r="C40" s="7" t="inlineStr"/>
      <c r="D40" s="8" t="n">
        <v>45496</v>
      </c>
      <c r="E40" s="6" t="inlineStr">
        <is>
          <t>Credit Note</t>
        </is>
      </c>
      <c r="F40" s="7" t="inlineStr">
        <is>
          <t>n/a</t>
        </is>
      </c>
      <c r="G40" s="7" t="inlineStr">
        <is>
          <t>GBP</t>
        </is>
      </c>
      <c r="H40" s="9" t="n">
        <v>46</v>
      </c>
      <c r="I40" s="10" t="n">
        <v>0</v>
      </c>
      <c r="J40" s="10" t="n">
        <v>0</v>
      </c>
      <c r="K40" s="10" t="n">
        <v>2642.13</v>
      </c>
      <c r="L40" s="10" t="n">
        <v>0</v>
      </c>
      <c r="M40" s="10" t="n">
        <v>0</v>
      </c>
      <c r="N40" s="10" t="n">
        <v>2642.13</v>
      </c>
      <c r="O40" s="10" t="n">
        <v>0</v>
      </c>
      <c r="P40" s="10" t="n">
        <v>0</v>
      </c>
      <c r="Q40" s="10" t="n">
        <v>1110.56</v>
      </c>
      <c r="R40" s="10" t="n">
        <v>0</v>
      </c>
      <c r="S40" s="10" t="n">
        <v>1531.57</v>
      </c>
      <c r="T40" s="9" t="inlineStr">
        <is>
          <t>Yes</t>
        </is>
      </c>
      <c r="U40" s="10" t="n">
        <v>0</v>
      </c>
      <c r="V40" s="6" t="inlineStr">
        <is>
          <t>n/a</t>
        </is>
      </c>
      <c r="W40" s="6" t="inlineStr">
        <is>
          <t>n/a</t>
        </is>
      </c>
      <c r="X40" s="6" t="inlineStr">
        <is>
          <t>n/a</t>
        </is>
      </c>
    </row>
    <row r="41">
      <c r="B41" s="6">
        <f>HYPERLINK("https://app.kolleno.com/customers/timeline/e7c44a4b-7360-4570-a901-f62f92af82b0/d67f0362-c652-4000-855b-2a3df77256c7/", "Maxx Dry-Cleaning")</f>
        <v/>
      </c>
      <c r="C41" s="7" t="inlineStr"/>
      <c r="D41" s="8" t="n">
        <v>45391</v>
      </c>
      <c r="E41" s="6" t="inlineStr">
        <is>
          <t>Credit Note</t>
        </is>
      </c>
      <c r="F41" s="7" t="inlineStr">
        <is>
          <t>n/a</t>
        </is>
      </c>
      <c r="G41" s="7" t="inlineStr">
        <is>
          <t>GBP</t>
        </is>
      </c>
      <c r="H41" s="9" t="n">
        <v>47</v>
      </c>
      <c r="I41" s="10" t="n">
        <v>2682.8</v>
      </c>
      <c r="J41" s="10" t="n">
        <v>0</v>
      </c>
      <c r="K41" s="10" t="n">
        <v>1120.55</v>
      </c>
      <c r="L41" s="10" t="n">
        <v>0</v>
      </c>
      <c r="M41" s="10" t="n">
        <v>0</v>
      </c>
      <c r="N41" s="10" t="n">
        <v>3803.35</v>
      </c>
      <c r="O41" s="10" t="n">
        <v>0</v>
      </c>
      <c r="P41" s="10" t="n">
        <v>0</v>
      </c>
      <c r="Q41" s="10" t="n">
        <v>1205.63</v>
      </c>
      <c r="R41" s="10" t="n">
        <v>0</v>
      </c>
      <c r="S41" s="10" t="n">
        <v>2597.72</v>
      </c>
      <c r="T41" s="9" t="inlineStr">
        <is>
          <t>Yes</t>
        </is>
      </c>
      <c r="U41" s="10" t="n">
        <v>0</v>
      </c>
      <c r="V41" s="6" t="inlineStr">
        <is>
          <t>Sent a copy of the invoice #INV-098 in GBP to Chrissy via email</t>
        </is>
      </c>
      <c r="W41" s="8" t="n">
        <v>45536</v>
      </c>
      <c r="X41" s="8" t="n">
        <v>45536</v>
      </c>
    </row>
    <row r="42">
      <c r="B42" s="6">
        <f>HYPERLINK("https://app.kolleno.com/customers/timeline/62ce87d3-67f2-4043-89ad-68ee081fa6af/d67f0362-c652-4000-855b-2a3df77256c7/", "Midsummer Night Grill")</f>
        <v/>
      </c>
      <c r="C42" s="7" t="inlineStr"/>
      <c r="D42" s="8" t="n">
        <v>45555</v>
      </c>
      <c r="E42" s="6" t="inlineStr">
        <is>
          <t>Promise to pay</t>
        </is>
      </c>
      <c r="F42" s="7" t="inlineStr">
        <is>
          <t>n/a</t>
        </is>
      </c>
      <c r="G42" s="7" t="inlineStr">
        <is>
          <t>GBP</t>
        </is>
      </c>
      <c r="H42" s="9" t="n">
        <v>56</v>
      </c>
      <c r="I42" s="10" t="n">
        <v>0</v>
      </c>
      <c r="J42" s="10" t="n">
        <v>17167.32</v>
      </c>
      <c r="K42" s="10" t="n">
        <v>0</v>
      </c>
      <c r="L42" s="10" t="n">
        <v>0</v>
      </c>
      <c r="M42" s="10" t="n">
        <v>4024.12</v>
      </c>
      <c r="N42" s="10" t="n">
        <v>21191.44</v>
      </c>
      <c r="O42" s="10" t="n">
        <v>0</v>
      </c>
      <c r="P42" s="10" t="n">
        <v>0</v>
      </c>
      <c r="Q42" s="10" t="n">
        <v>1215.58</v>
      </c>
      <c r="R42" s="10" t="n">
        <v>0</v>
      </c>
      <c r="S42" s="10" t="n">
        <v>19975.86</v>
      </c>
      <c r="T42" s="9" t="inlineStr">
        <is>
          <t>Yes</t>
        </is>
      </c>
      <c r="U42" s="10" t="n">
        <v>0</v>
      </c>
      <c r="V42" s="6" t="inlineStr">
        <is>
          <t>n/a</t>
        </is>
      </c>
      <c r="W42" s="6" t="inlineStr">
        <is>
          <t>n/a</t>
        </is>
      </c>
      <c r="X42" s="6" t="inlineStr">
        <is>
          <t>n/a</t>
        </is>
      </c>
    </row>
    <row r="43">
      <c r="B43" s="6">
        <f>HYPERLINK("https://app.kolleno.com/customers/timeline/0fc10d25-0b06-45e1-8eea-7fe95cd95521/d67f0362-c652-4000-855b-2a3df77256c7/", "Mindnsoles")</f>
        <v/>
      </c>
      <c r="C43" s="7" t="inlineStr"/>
      <c r="D43" s="8" t="n">
        <v>45355</v>
      </c>
      <c r="E43" s="6" t="inlineStr">
        <is>
          <t>Credit Note</t>
        </is>
      </c>
      <c r="F43" s="7" t="inlineStr">
        <is>
          <t>n/a</t>
        </is>
      </c>
      <c r="G43" s="7" t="inlineStr">
        <is>
          <t>GBP</t>
        </is>
      </c>
      <c r="H43" s="9" t="n">
        <v>112</v>
      </c>
      <c r="I43" s="10" t="n">
        <v>0</v>
      </c>
      <c r="J43" s="10" t="n">
        <v>0</v>
      </c>
      <c r="K43" s="10" t="n">
        <v>2969.51</v>
      </c>
      <c r="L43" s="10" t="n">
        <v>0</v>
      </c>
      <c r="M43" s="10" t="n">
        <v>265.6</v>
      </c>
      <c r="N43" s="10" t="n">
        <v>3235.11</v>
      </c>
      <c r="O43" s="10" t="n">
        <v>0</v>
      </c>
      <c r="P43" s="10" t="n">
        <v>0</v>
      </c>
      <c r="Q43" s="10" t="n">
        <v>629.7</v>
      </c>
      <c r="R43" s="10" t="n">
        <v>0</v>
      </c>
      <c r="S43" s="10" t="n">
        <v>2605.41</v>
      </c>
      <c r="T43" s="9" t="inlineStr">
        <is>
          <t>Yes</t>
        </is>
      </c>
      <c r="U43" s="10" t="n">
        <v>0</v>
      </c>
      <c r="V43" s="6" t="inlineStr">
        <is>
          <t>Spoke with Delora who mentioned that they will make payment for invoice #INV-937 in GBP next week</t>
        </is>
      </c>
      <c r="W43" s="8" t="n">
        <v>45536</v>
      </c>
      <c r="X43" s="8" t="n">
        <v>45536</v>
      </c>
    </row>
    <row r="44">
      <c r="B44" s="6">
        <f>HYPERLINK("https://app.kolleno.com/customers/timeline/66f1ef59-79cc-4f0c-87f1-1f70a7341ae8/d67f0362-c652-4000-855b-2a3df77256c7/", "Mulletmasters")</f>
        <v/>
      </c>
      <c r="C44" s="7" t="inlineStr"/>
      <c r="D44" s="8" t="n">
        <v>45381</v>
      </c>
      <c r="E44" s="6" t="inlineStr">
        <is>
          <t>Credit Note</t>
        </is>
      </c>
      <c r="F44" s="7" t="inlineStr">
        <is>
          <t>n/a</t>
        </is>
      </c>
      <c r="G44" s="7" t="inlineStr">
        <is>
          <t>GBP</t>
        </is>
      </c>
      <c r="H44" s="9" t="n">
        <v>90</v>
      </c>
      <c r="I44" s="10" t="n">
        <v>0</v>
      </c>
      <c r="J44" s="10" t="n">
        <v>0</v>
      </c>
      <c r="K44" s="10" t="n">
        <v>3450.15</v>
      </c>
      <c r="L44" s="10" t="n">
        <v>0</v>
      </c>
      <c r="M44" s="10" t="n">
        <v>797.3099999999999</v>
      </c>
      <c r="N44" s="10" t="n">
        <v>4247.46</v>
      </c>
      <c r="O44" s="10" t="n">
        <v>0</v>
      </c>
      <c r="P44" s="10" t="n">
        <v>0</v>
      </c>
      <c r="Q44" s="10" t="n">
        <v>1554.09</v>
      </c>
      <c r="R44" s="10" t="n">
        <v>0</v>
      </c>
      <c r="S44" s="10" t="n">
        <v>2693.37</v>
      </c>
      <c r="T44" s="9" t="inlineStr">
        <is>
          <t>Yes</t>
        </is>
      </c>
      <c r="U44" s="10" t="n">
        <v>0</v>
      </c>
      <c r="V44" s="6" t="inlineStr">
        <is>
          <t>Spoke with Annette who mentioned a dispute on the invoice #INV-609 in GBP</t>
        </is>
      </c>
      <c r="W44" s="8" t="n">
        <v>45536</v>
      </c>
      <c r="X44" s="8" t="n">
        <v>45536</v>
      </c>
    </row>
    <row r="45">
      <c r="B45" s="6">
        <f>HYPERLINK("https://app.kolleno.com/customers/timeline/7cd92431-62f8-4013-8042-f37abc36a309/d67f0362-c652-4000-855b-2a3df77256c7/", "Natural Essentials")</f>
        <v/>
      </c>
      <c r="C45" s="7" t="inlineStr"/>
      <c r="D45" s="8" t="n">
        <v>45373</v>
      </c>
      <c r="E45" s="6" t="inlineStr">
        <is>
          <t>Credit Note</t>
        </is>
      </c>
      <c r="F45" s="7" t="inlineStr">
        <is>
          <t>n/a</t>
        </is>
      </c>
      <c r="G45" s="7" t="inlineStr">
        <is>
          <t>GBP</t>
        </is>
      </c>
      <c r="H45" s="9" t="n">
        <v>15</v>
      </c>
      <c r="I45" s="10" t="n">
        <v>2495.49</v>
      </c>
      <c r="J45" s="10" t="n">
        <v>2754.93</v>
      </c>
      <c r="K45" s="10" t="n">
        <v>0</v>
      </c>
      <c r="L45" s="10" t="n">
        <v>0</v>
      </c>
      <c r="M45" s="10" t="n">
        <v>0</v>
      </c>
      <c r="N45" s="10" t="n">
        <v>5250.42</v>
      </c>
      <c r="O45" s="10" t="n">
        <v>0</v>
      </c>
      <c r="P45" s="10" t="n">
        <v>0</v>
      </c>
      <c r="Q45" s="10" t="n">
        <v>1271.8</v>
      </c>
      <c r="R45" s="10" t="n">
        <v>0</v>
      </c>
      <c r="S45" s="10" t="n">
        <v>3978.62</v>
      </c>
      <c r="T45" s="9" t="inlineStr">
        <is>
          <t>Yes</t>
        </is>
      </c>
      <c r="U45" s="10" t="n">
        <v>0</v>
      </c>
      <c r="V45" s="6" t="inlineStr">
        <is>
          <t>n/a</t>
        </is>
      </c>
      <c r="W45" s="6" t="inlineStr">
        <is>
          <t>n/a</t>
        </is>
      </c>
      <c r="X45" s="6" t="inlineStr">
        <is>
          <t>n/a</t>
        </is>
      </c>
    </row>
    <row r="46">
      <c r="B46" s="6">
        <f>HYPERLINK("https://app.kolleno.com/customers/timeline/4ba8c4e4-1805-4503-909a-4a055abc4329/d67f0362-c652-4000-855b-2a3df77256c7/", "Pointed Out")</f>
        <v/>
      </c>
      <c r="C46" s="7" t="inlineStr"/>
      <c r="D46" s="8" t="n">
        <v>45466</v>
      </c>
      <c r="E46" s="6" t="inlineStr">
        <is>
          <t>Credit Note</t>
        </is>
      </c>
      <c r="F46" s="7" t="inlineStr">
        <is>
          <t>n/a</t>
        </is>
      </c>
      <c r="G46" s="7" t="inlineStr">
        <is>
          <t>GBP</t>
        </is>
      </c>
      <c r="H46" s="9" t="n">
        <v>84</v>
      </c>
      <c r="I46" s="10" t="n">
        <v>0</v>
      </c>
      <c r="J46" s="10" t="n">
        <v>0</v>
      </c>
      <c r="K46" s="10" t="n">
        <v>0</v>
      </c>
      <c r="L46" s="10" t="n">
        <v>501.37</v>
      </c>
      <c r="M46" s="10" t="n">
        <v>0</v>
      </c>
      <c r="N46" s="10" t="n">
        <v>501.37</v>
      </c>
      <c r="O46" s="10" t="n">
        <v>0</v>
      </c>
      <c r="P46" s="10" t="n">
        <v>0</v>
      </c>
      <c r="Q46" s="10" t="n">
        <v>631.47</v>
      </c>
      <c r="R46" s="10" t="n">
        <v>0</v>
      </c>
      <c r="S46" s="10" t="n">
        <v>-130.1</v>
      </c>
      <c r="T46" s="9" t="inlineStr">
        <is>
          <t>Yes</t>
        </is>
      </c>
      <c r="U46" s="10" t="n">
        <v>0</v>
      </c>
      <c r="V46" s="6" t="inlineStr">
        <is>
          <t>Received an email from Hedvig requesting a copy of the invoice #INV-443 in GBP</t>
        </is>
      </c>
      <c r="W46" s="8" t="n">
        <v>45536</v>
      </c>
      <c r="X46" s="8" t="n">
        <v>45536</v>
      </c>
    </row>
    <row r="47">
      <c r="B47" s="6">
        <f>HYPERLINK("https://app.kolleno.com/customers/timeline/9cd38d14-4672-488c-a15f-e54a7377fed6/d67f0362-c652-4000-855b-2a3df77256c7/", "Poseidon's Plates")</f>
        <v/>
      </c>
      <c r="C47" s="7" t="inlineStr"/>
      <c r="D47" s="8" t="n">
        <v>45455</v>
      </c>
      <c r="E47" s="6" t="inlineStr">
        <is>
          <t>Credit Note</t>
        </is>
      </c>
      <c r="F47" s="7" t="inlineStr">
        <is>
          <t>n/a</t>
        </is>
      </c>
      <c r="G47" s="7" t="inlineStr">
        <is>
          <t>GBP</t>
        </is>
      </c>
      <c r="H47" s="9" t="n">
        <v>66</v>
      </c>
      <c r="I47" s="10" t="n">
        <v>0</v>
      </c>
      <c r="J47" s="10" t="n">
        <v>0</v>
      </c>
      <c r="K47" s="10" t="n">
        <v>3585.04</v>
      </c>
      <c r="L47" s="10" t="n">
        <v>446.64</v>
      </c>
      <c r="M47" s="10" t="n">
        <v>0</v>
      </c>
      <c r="N47" s="10" t="n">
        <v>4031.68</v>
      </c>
      <c r="O47" s="10" t="n">
        <v>0</v>
      </c>
      <c r="P47" s="10" t="n">
        <v>0</v>
      </c>
      <c r="Q47" s="10" t="n">
        <v>721.26</v>
      </c>
      <c r="R47" s="10" t="n">
        <v>0</v>
      </c>
      <c r="S47" s="10" t="n">
        <v>3310.42</v>
      </c>
      <c r="T47" s="9" t="inlineStr">
        <is>
          <t>Yes</t>
        </is>
      </c>
      <c r="U47" s="10" t="n">
        <v>0</v>
      </c>
      <c r="V47" s="6" t="inlineStr">
        <is>
          <t>n/a</t>
        </is>
      </c>
      <c r="W47" s="6" t="inlineStr">
        <is>
          <t>n/a</t>
        </is>
      </c>
      <c r="X47" s="6" t="inlineStr">
        <is>
          <t>n/a</t>
        </is>
      </c>
    </row>
    <row r="48">
      <c r="B48" s="6">
        <f>HYPERLINK("https://app.kolleno.com/customers/timeline/78caa258-3107-48cf-bc87-518e4c8f0ebf/d67f0362-c652-4000-855b-2a3df77256c7/", "Rexx Energy")</f>
        <v/>
      </c>
      <c r="C48" s="7" t="inlineStr"/>
      <c r="D48" s="8" t="n">
        <v>45421</v>
      </c>
      <c r="E48" s="6" t="inlineStr">
        <is>
          <t>Credit Note</t>
        </is>
      </c>
      <c r="F48" s="7" t="inlineStr">
        <is>
          <t>n/a</t>
        </is>
      </c>
      <c r="G48" s="7" t="inlineStr">
        <is>
          <t>GBP</t>
        </is>
      </c>
      <c r="H48" s="9" t="n">
        <v>0</v>
      </c>
      <c r="I48" s="10" t="n">
        <v>1910.64</v>
      </c>
      <c r="J48" s="10" t="n">
        <v>0</v>
      </c>
      <c r="K48" s="10" t="n">
        <v>0</v>
      </c>
      <c r="L48" s="10" t="n">
        <v>0</v>
      </c>
      <c r="M48" s="10" t="n">
        <v>0</v>
      </c>
      <c r="N48" s="10" t="n">
        <v>1910.64</v>
      </c>
      <c r="O48" s="10" t="n">
        <v>0</v>
      </c>
      <c r="P48" s="10" t="n">
        <v>0</v>
      </c>
      <c r="Q48" s="10" t="n">
        <v>1364.91</v>
      </c>
      <c r="R48" s="10" t="n">
        <v>0</v>
      </c>
      <c r="S48" s="10" t="n">
        <v>545.73</v>
      </c>
      <c r="T48" s="9" t="inlineStr">
        <is>
          <t>Yes</t>
        </is>
      </c>
      <c r="U48" s="10" t="n">
        <v>0</v>
      </c>
      <c r="V48" s="6" t="inlineStr">
        <is>
          <t>Received an email from Jeana stating that payment has been sent for invoice #INV-002 in GBP</t>
        </is>
      </c>
      <c r="W48" s="8" t="n">
        <v>45536</v>
      </c>
      <c r="X48" s="8" t="n">
        <v>45536</v>
      </c>
    </row>
    <row r="49">
      <c r="B49" s="6">
        <f>HYPERLINK("https://app.kolleno.com/customers/timeline/d73852f3-7db6-4829-a911-b34fee6e4e29/d67f0362-c652-4000-855b-2a3df77256c7/", "Saturn Wipers")</f>
        <v/>
      </c>
      <c r="C49" s="7" t="inlineStr"/>
      <c r="D49" s="8" t="n">
        <v>45471</v>
      </c>
      <c r="E49" s="6" t="inlineStr">
        <is>
          <t>Credit Note</t>
        </is>
      </c>
      <c r="F49" s="7" t="inlineStr">
        <is>
          <t>n/a</t>
        </is>
      </c>
      <c r="G49" s="7" t="inlineStr">
        <is>
          <t>GBP</t>
        </is>
      </c>
      <c r="H49" s="9" t="n">
        <v>4</v>
      </c>
      <c r="I49" s="10" t="n">
        <v>1126.07</v>
      </c>
      <c r="J49" s="10" t="n">
        <v>1726.8</v>
      </c>
      <c r="K49" s="10" t="n">
        <v>0</v>
      </c>
      <c r="L49" s="10" t="n">
        <v>0</v>
      </c>
      <c r="M49" s="10" t="n">
        <v>0</v>
      </c>
      <c r="N49" s="10" t="n">
        <v>2852.87</v>
      </c>
      <c r="O49" s="10" t="n">
        <v>0</v>
      </c>
      <c r="P49" s="10" t="n">
        <v>0</v>
      </c>
      <c r="Q49" s="10" t="n">
        <v>285.29</v>
      </c>
      <c r="R49" s="10" t="n">
        <v>0</v>
      </c>
      <c r="S49" s="10" t="n">
        <v>2567.58</v>
      </c>
      <c r="T49" s="9" t="inlineStr">
        <is>
          <t>Yes</t>
        </is>
      </c>
      <c r="U49" s="10" t="n">
        <v>0</v>
      </c>
      <c r="V49" s="6" t="inlineStr">
        <is>
          <t>n/a</t>
        </is>
      </c>
      <c r="W49" s="6" t="inlineStr">
        <is>
          <t>n/a</t>
        </is>
      </c>
      <c r="X49" s="6" t="inlineStr">
        <is>
          <t>n/a</t>
        </is>
      </c>
    </row>
    <row r="50">
      <c r="B50" s="6">
        <f>HYPERLINK("https://app.kolleno.com/customers/timeline/b98461f4-f4c9-4ac9-97f8-17af5b04c4d5/d67f0362-c652-4000-855b-2a3df77256c7/", "Seaview Properties")</f>
        <v/>
      </c>
      <c r="C50" s="7" t="inlineStr"/>
      <c r="D50" s="8" t="n">
        <v>45440</v>
      </c>
      <c r="E50" s="6" t="inlineStr">
        <is>
          <t>Credit Note</t>
        </is>
      </c>
      <c r="F50" s="7" t="inlineStr">
        <is>
          <t>n/a</t>
        </is>
      </c>
      <c r="G50" s="7" t="inlineStr">
        <is>
          <t>GBP</t>
        </is>
      </c>
      <c r="H50" s="9" t="n">
        <v>82</v>
      </c>
      <c r="I50" s="10" t="n">
        <v>0</v>
      </c>
      <c r="J50" s="10" t="n">
        <v>0</v>
      </c>
      <c r="K50" s="10" t="n">
        <v>1940.21</v>
      </c>
      <c r="L50" s="10" t="n">
        <v>0</v>
      </c>
      <c r="M50" s="10" t="n">
        <v>501.99</v>
      </c>
      <c r="N50" s="10" t="n">
        <v>2442.2</v>
      </c>
      <c r="O50" s="10" t="n">
        <v>0</v>
      </c>
      <c r="P50" s="10" t="n">
        <v>0</v>
      </c>
      <c r="Q50" s="10" t="n">
        <v>1153.18</v>
      </c>
      <c r="R50" s="10" t="n">
        <v>0</v>
      </c>
      <c r="S50" s="10" t="n">
        <v>1289.02</v>
      </c>
      <c r="T50" s="9" t="inlineStr">
        <is>
          <t>Yes</t>
        </is>
      </c>
      <c r="U50" s="10" t="n">
        <v>0</v>
      </c>
      <c r="V50" s="6" t="inlineStr">
        <is>
          <t>Received an email from Alli stating that payment has been sent for invoice #INV-824 in GBP</t>
        </is>
      </c>
      <c r="W50" s="8" t="n">
        <v>45536</v>
      </c>
      <c r="X50" s="8" t="n">
        <v>45536</v>
      </c>
    </row>
    <row r="51">
      <c r="B51" s="6">
        <f>HYPERLINK("https://app.kolleno.com/customers/timeline/c5feb34c-6337-48c7-968a-4d27ad98866d/d67f0362-c652-4000-855b-2a3df77256c7/", "Seemusicplay")</f>
        <v/>
      </c>
      <c r="C51" s="7" t="inlineStr"/>
      <c r="D51" s="8" t="n">
        <v>45425</v>
      </c>
      <c r="E51" s="6" t="inlineStr">
        <is>
          <t>Credit Note</t>
        </is>
      </c>
      <c r="F51" s="7" t="inlineStr">
        <is>
          <t>n/a</t>
        </is>
      </c>
      <c r="G51" s="7" t="inlineStr">
        <is>
          <t>GBP</t>
        </is>
      </c>
      <c r="H51" s="9" t="n">
        <v>83</v>
      </c>
      <c r="I51" s="10" t="n">
        <v>0</v>
      </c>
      <c r="J51" s="10" t="n">
        <v>0</v>
      </c>
      <c r="K51" s="10" t="n">
        <v>2399.1</v>
      </c>
      <c r="L51" s="10" t="n">
        <v>0</v>
      </c>
      <c r="M51" s="10" t="n">
        <v>3897.72</v>
      </c>
      <c r="N51" s="10" t="n">
        <v>6296.82</v>
      </c>
      <c r="O51" s="10" t="n">
        <v>0</v>
      </c>
      <c r="P51" s="10" t="n">
        <v>0</v>
      </c>
      <c r="Q51" s="10" t="n">
        <v>1416.41</v>
      </c>
      <c r="R51" s="10" t="n">
        <v>0</v>
      </c>
      <c r="S51" s="10" t="n">
        <v>4880.41</v>
      </c>
      <c r="T51" s="9" t="inlineStr">
        <is>
          <t>Yes</t>
        </is>
      </c>
      <c r="U51" s="10" t="n">
        <v>0</v>
      </c>
      <c r="V51" s="6" t="inlineStr">
        <is>
          <t>n/a</t>
        </is>
      </c>
      <c r="W51" s="6" t="inlineStr">
        <is>
          <t>n/a</t>
        </is>
      </c>
      <c r="X51" s="6" t="inlineStr">
        <is>
          <t>n/a</t>
        </is>
      </c>
    </row>
    <row r="52">
      <c r="B52" s="6">
        <f>HYPERLINK("https://app.kolleno.com/customers/timeline/c84bbfa1-7cf3-4d8c-8155-c375c42281a9/d67f0362-c652-4000-855b-2a3df77256c7/", "Shotclock")</f>
        <v/>
      </c>
      <c r="C52" s="7" t="inlineStr"/>
      <c r="D52" s="8" t="n">
        <v>45353</v>
      </c>
      <c r="E52" s="6" t="inlineStr">
        <is>
          <t>Credit Note</t>
        </is>
      </c>
      <c r="F52" s="7" t="inlineStr">
        <is>
          <t>n/a</t>
        </is>
      </c>
      <c r="G52" s="7" t="inlineStr">
        <is>
          <t>GBP</t>
        </is>
      </c>
      <c r="H52" s="9" t="n">
        <v>111</v>
      </c>
      <c r="I52" s="10" t="n">
        <v>0</v>
      </c>
      <c r="J52" s="10" t="n">
        <v>0</v>
      </c>
      <c r="K52" s="10" t="n">
        <v>2080.28</v>
      </c>
      <c r="L52" s="10" t="n">
        <v>0</v>
      </c>
      <c r="M52" s="10" t="n">
        <v>1046.95</v>
      </c>
      <c r="N52" s="10" t="n">
        <v>3127.23</v>
      </c>
      <c r="O52" s="10" t="n">
        <v>0</v>
      </c>
      <c r="P52" s="10" t="n">
        <v>0</v>
      </c>
      <c r="Q52" s="10" t="n">
        <v>716.17</v>
      </c>
      <c r="R52" s="10" t="n">
        <v>0</v>
      </c>
      <c r="S52" s="10" t="n">
        <v>2411.06</v>
      </c>
      <c r="T52" s="9" t="inlineStr">
        <is>
          <t>Yes</t>
        </is>
      </c>
      <c r="U52" s="10" t="n">
        <v>0</v>
      </c>
      <c r="V52" s="6" t="inlineStr">
        <is>
          <t>Spoke with Joeann who requested a payment extension for invoice #INV-632 in GBP</t>
        </is>
      </c>
      <c r="W52" s="8" t="n">
        <v>45536</v>
      </c>
      <c r="X52" s="8" t="n">
        <v>45536</v>
      </c>
    </row>
    <row r="53">
      <c r="B53" s="6">
        <f>HYPERLINK("https://app.kolleno.com/customers/timeline/561158b6-2936-4442-b6d9-af9b1dc58ef3/d67f0362-c652-4000-855b-2a3df77256c7/", "Sighted")</f>
        <v/>
      </c>
      <c r="C53" s="7" t="inlineStr"/>
      <c r="D53" s="8" t="n">
        <v>45433</v>
      </c>
      <c r="E53" s="6" t="inlineStr">
        <is>
          <t>Credit Note</t>
        </is>
      </c>
      <c r="F53" s="7" t="inlineStr">
        <is>
          <t>n/a</t>
        </is>
      </c>
      <c r="G53" s="7" t="inlineStr">
        <is>
          <t>GBP</t>
        </is>
      </c>
      <c r="H53" s="9" t="n">
        <v>42</v>
      </c>
      <c r="I53" s="10" t="n">
        <v>3973.8</v>
      </c>
      <c r="J53" s="10" t="n">
        <v>0</v>
      </c>
      <c r="K53" s="10" t="n">
        <v>1516.82</v>
      </c>
      <c r="L53" s="10" t="n">
        <v>0</v>
      </c>
      <c r="M53" s="10" t="n">
        <v>0</v>
      </c>
      <c r="N53" s="10" t="n">
        <v>5490.62</v>
      </c>
      <c r="O53" s="10" t="n">
        <v>0</v>
      </c>
      <c r="P53" s="10" t="n">
        <v>0</v>
      </c>
      <c r="Q53" s="10" t="n">
        <v>75.84</v>
      </c>
      <c r="R53" s="10" t="n">
        <v>0</v>
      </c>
      <c r="S53" s="10" t="n">
        <v>5414.78</v>
      </c>
      <c r="T53" s="9" t="inlineStr">
        <is>
          <t>Yes</t>
        </is>
      </c>
      <c r="U53" s="10" t="n">
        <v>0</v>
      </c>
      <c r="V53" s="6" t="inlineStr">
        <is>
          <t>n/a</t>
        </is>
      </c>
      <c r="W53" s="6" t="inlineStr">
        <is>
          <t>n/a</t>
        </is>
      </c>
      <c r="X53" s="6" t="inlineStr">
        <is>
          <t>n/a</t>
        </is>
      </c>
    </row>
    <row r="54">
      <c r="B54" s="6">
        <f>HYPERLINK("https://app.kolleno.com/customers/timeline/1d217e5a-1b4a-481a-a003-51372a8c3c8e/d67f0362-c652-4000-855b-2a3df77256c7/", "Snapshot")</f>
        <v/>
      </c>
      <c r="C54" s="7" t="inlineStr"/>
      <c r="D54" s="8" t="n">
        <v>45461</v>
      </c>
      <c r="E54" s="6" t="inlineStr">
        <is>
          <t>Credit Note</t>
        </is>
      </c>
      <c r="F54" s="7" t="inlineStr">
        <is>
          <t>n/a</t>
        </is>
      </c>
      <c r="G54" s="7" t="inlineStr">
        <is>
          <t>GBP</t>
        </is>
      </c>
      <c r="H54" s="9" t="n">
        <v>42</v>
      </c>
      <c r="I54" s="10" t="n">
        <v>0</v>
      </c>
      <c r="J54" s="10" t="n">
        <v>8470</v>
      </c>
      <c r="K54" s="10" t="n">
        <v>0</v>
      </c>
      <c r="L54" s="10" t="n">
        <v>616.37</v>
      </c>
      <c r="M54" s="10" t="n">
        <v>0</v>
      </c>
      <c r="N54" s="10" t="n">
        <v>9086.370000000001</v>
      </c>
      <c r="O54" s="10" t="n">
        <v>0</v>
      </c>
      <c r="P54" s="10" t="n">
        <v>0</v>
      </c>
      <c r="Q54" s="10" t="n">
        <v>223.63</v>
      </c>
      <c r="R54" s="10" t="n">
        <v>0</v>
      </c>
      <c r="S54" s="10" t="n">
        <v>8862.74</v>
      </c>
      <c r="T54" s="9" t="inlineStr">
        <is>
          <t>Yes</t>
        </is>
      </c>
      <c r="U54" s="10" t="n">
        <v>0</v>
      </c>
      <c r="V54" s="6" t="inlineStr">
        <is>
          <t>Sent a follow-up email to Mirelle regarding a payment dispute on invoice #INV-011 in GBP</t>
        </is>
      </c>
      <c r="W54" s="8" t="n">
        <v>45536</v>
      </c>
      <c r="X54" s="8" t="n">
        <v>45536</v>
      </c>
    </row>
    <row r="55">
      <c r="B55" s="6">
        <f>HYPERLINK("https://app.kolleno.com/customers/timeline/f2c73e1a-0a4f-4138-9607-a0caafb7d667/d67f0362-c652-4000-855b-2a3df77256c7/", "Snared")</f>
        <v/>
      </c>
      <c r="C55" s="7" t="inlineStr"/>
      <c r="D55" s="8" t="n">
        <v>45536</v>
      </c>
      <c r="E55" s="6" t="inlineStr">
        <is>
          <t>Payment</t>
        </is>
      </c>
      <c r="F55" s="7" t="inlineStr">
        <is>
          <t>n/a</t>
        </is>
      </c>
      <c r="G55" s="7" t="inlineStr">
        <is>
          <t>GBP</t>
        </is>
      </c>
      <c r="H55" s="9" t="n">
        <v>52</v>
      </c>
      <c r="I55" s="10" t="n">
        <v>0</v>
      </c>
      <c r="J55" s="10" t="n">
        <v>0</v>
      </c>
      <c r="K55" s="10" t="n">
        <v>-21885.09</v>
      </c>
      <c r="L55" s="10" t="n">
        <v>0</v>
      </c>
      <c r="M55" s="10" t="n">
        <v>0</v>
      </c>
      <c r="N55" s="10" t="n">
        <v>-21885.09</v>
      </c>
      <c r="O55" s="10" t="n">
        <v>0</v>
      </c>
      <c r="P55" s="10" t="n">
        <v>0</v>
      </c>
      <c r="Q55" s="10" t="n">
        <v>1010.56</v>
      </c>
      <c r="R55" s="10" t="n">
        <v>0</v>
      </c>
      <c r="S55" s="10" t="n">
        <v>-22895.65</v>
      </c>
      <c r="T55" s="9" t="inlineStr">
        <is>
          <t>Yes</t>
        </is>
      </c>
      <c r="U55" s="10" t="n">
        <v>0</v>
      </c>
      <c r="V55" s="6" t="inlineStr">
        <is>
          <t>Left a voicemail for Maribelle regarding an overdue payment for invoice #INV-957 in GBP</t>
        </is>
      </c>
      <c r="W55" s="8" t="n">
        <v>45536</v>
      </c>
      <c r="X55" s="8" t="n">
        <v>45536</v>
      </c>
    </row>
    <row r="56">
      <c r="B56" s="6">
        <f>HYPERLINK("https://app.kolleno.com/customers/timeline/ef899dd8-2587-4c6d-8a42-0c3874707500/d67f0362-c652-4000-855b-2a3df77256c7/", "Sparkles")</f>
        <v/>
      </c>
      <c r="C56" s="7" t="inlineStr"/>
      <c r="D56" s="8" t="n">
        <v>45385</v>
      </c>
      <c r="E56" s="6" t="inlineStr">
        <is>
          <t>Credit Note</t>
        </is>
      </c>
      <c r="F56" s="7" t="inlineStr">
        <is>
          <t>n/a</t>
        </is>
      </c>
      <c r="G56" s="7" t="inlineStr">
        <is>
          <t>GBP</t>
        </is>
      </c>
      <c r="H56" s="9" t="n">
        <v>10</v>
      </c>
      <c r="I56" s="10" t="n">
        <v>0</v>
      </c>
      <c r="J56" s="10" t="n">
        <v>7475</v>
      </c>
      <c r="K56" s="10" t="n">
        <v>0</v>
      </c>
      <c r="L56" s="10" t="n">
        <v>0</v>
      </c>
      <c r="M56" s="10" t="n">
        <v>0</v>
      </c>
      <c r="N56" s="10" t="n">
        <v>7475</v>
      </c>
      <c r="O56" s="10" t="n">
        <v>0</v>
      </c>
      <c r="P56" s="10" t="n">
        <v>0</v>
      </c>
      <c r="Q56" s="10" t="n">
        <v>665.86</v>
      </c>
      <c r="R56" s="10" t="n">
        <v>0</v>
      </c>
      <c r="S56" s="10" t="n">
        <v>6809.14</v>
      </c>
      <c r="T56" s="9" t="inlineStr">
        <is>
          <t>Yes</t>
        </is>
      </c>
      <c r="U56" s="10" t="n">
        <v>0</v>
      </c>
      <c r="V56" s="6" t="inlineStr">
        <is>
          <t>Received an email from Kimberli requesting a copy of the invoice #INV-237 in GBP</t>
        </is>
      </c>
      <c r="W56" s="8" t="n">
        <v>45536</v>
      </c>
      <c r="X56" s="8" t="n">
        <v>45536</v>
      </c>
    </row>
    <row r="57">
      <c r="B57" s="6">
        <f>HYPERLINK("https://app.kolleno.com/customers/timeline/f39cac9b-e90a-4ec2-9c45-c7882afefcfe/d67f0362-c652-4000-855b-2a3df77256c7/", "Spicy Dinner")</f>
        <v/>
      </c>
      <c r="C57" s="7" t="inlineStr"/>
      <c r="D57" s="8" t="n">
        <v>45363</v>
      </c>
      <c r="E57" s="6" t="inlineStr">
        <is>
          <t>Credit Note</t>
        </is>
      </c>
      <c r="F57" s="7" t="inlineStr">
        <is>
          <t>n/a</t>
        </is>
      </c>
      <c r="G57" s="7" t="inlineStr">
        <is>
          <t>GBP</t>
        </is>
      </c>
      <c r="H57" s="9" t="n">
        <v>45</v>
      </c>
      <c r="I57" s="10" t="n">
        <v>0</v>
      </c>
      <c r="J57" s="10" t="n">
        <v>0</v>
      </c>
      <c r="K57" s="10" t="n">
        <v>14024.86</v>
      </c>
      <c r="L57" s="10" t="n">
        <v>0</v>
      </c>
      <c r="M57" s="10" t="n">
        <v>0</v>
      </c>
      <c r="N57" s="10" t="n">
        <v>14024.86</v>
      </c>
      <c r="O57" s="10" t="n">
        <v>0</v>
      </c>
      <c r="P57" s="10" t="n">
        <v>0</v>
      </c>
      <c r="Q57" s="10" t="n">
        <v>1124.13</v>
      </c>
      <c r="R57" s="10" t="n">
        <v>0</v>
      </c>
      <c r="S57" s="10" t="n">
        <v>12900.73</v>
      </c>
      <c r="T57" s="9" t="inlineStr">
        <is>
          <t>Yes</t>
        </is>
      </c>
      <c r="U57" s="10" t="n">
        <v>0</v>
      </c>
      <c r="V57" s="6" t="inlineStr">
        <is>
          <t>Spoke with Liane who mentioned a payment plan for invoice #INV-313 in GBP</t>
        </is>
      </c>
      <c r="W57" s="8" t="n">
        <v>45536</v>
      </c>
      <c r="X57" s="8" t="n">
        <v>45536</v>
      </c>
    </row>
    <row r="58">
      <c r="B58" s="6">
        <f>HYPERLINK("https://app.kolleno.com/customers/timeline/2b449f23-4514-48eb-873e-475c9128d5fc/d67f0362-c652-4000-855b-2a3df77256c7/", "Splashfest")</f>
        <v/>
      </c>
      <c r="C58" s="7" t="inlineStr"/>
      <c r="D58" s="8" t="n">
        <v>45464</v>
      </c>
      <c r="E58" s="6" t="inlineStr">
        <is>
          <t>Credit Note</t>
        </is>
      </c>
      <c r="F58" s="7" t="inlineStr">
        <is>
          <t>n/a</t>
        </is>
      </c>
      <c r="G58" s="7" t="inlineStr">
        <is>
          <t>GBP</t>
        </is>
      </c>
      <c r="H58" s="9" t="n">
        <v>73</v>
      </c>
      <c r="I58" s="10" t="n">
        <v>0</v>
      </c>
      <c r="J58" s="10" t="n">
        <v>0</v>
      </c>
      <c r="K58" s="10" t="n">
        <v>0</v>
      </c>
      <c r="L58" s="10" t="n">
        <v>1743.37</v>
      </c>
      <c r="M58" s="10" t="n">
        <v>0</v>
      </c>
      <c r="N58" s="10" t="n">
        <v>1743.37</v>
      </c>
      <c r="O58" s="10" t="n">
        <v>0</v>
      </c>
      <c r="P58" s="10" t="n">
        <v>0</v>
      </c>
      <c r="Q58" s="10" t="n">
        <v>1178.42</v>
      </c>
      <c r="R58" s="10" t="n">
        <v>0</v>
      </c>
      <c r="S58" s="10" t="n">
        <v>564.95</v>
      </c>
      <c r="T58" s="9" t="inlineStr">
        <is>
          <t>No</t>
        </is>
      </c>
      <c r="U58" s="10" t="n">
        <v>0</v>
      </c>
      <c r="V58" s="6" t="inlineStr">
        <is>
          <t>n/a</t>
        </is>
      </c>
      <c r="W58" s="6" t="inlineStr">
        <is>
          <t>n/a</t>
        </is>
      </c>
      <c r="X58" s="6" t="inlineStr">
        <is>
          <t>n/a</t>
        </is>
      </c>
    </row>
    <row r="59">
      <c r="B59" s="6">
        <f>HYPERLINK("https://app.kolleno.com/customers/timeline/24fd7123-b287-461b-a719-108afa42d880/d67f0362-c652-4000-855b-2a3df77256c7/", "Sunrise scones")</f>
        <v/>
      </c>
      <c r="C59" s="7" t="inlineStr"/>
      <c r="D59" s="8" t="n">
        <v>45457</v>
      </c>
      <c r="E59" s="6" t="inlineStr">
        <is>
          <t>Credit Note</t>
        </is>
      </c>
      <c r="F59" s="7" t="inlineStr">
        <is>
          <t>n/a</t>
        </is>
      </c>
      <c r="G59" s="7" t="inlineStr">
        <is>
          <t>GBP</t>
        </is>
      </c>
      <c r="H59" s="9" t="n">
        <v>179</v>
      </c>
      <c r="I59" s="10" t="n">
        <v>0</v>
      </c>
      <c r="J59" s="10" t="n">
        <v>0</v>
      </c>
      <c r="K59" s="10" t="n">
        <v>0</v>
      </c>
      <c r="L59" s="10" t="n">
        <v>0</v>
      </c>
      <c r="M59" s="10" t="n">
        <v>1415.41</v>
      </c>
      <c r="N59" s="10" t="n">
        <v>1415.41</v>
      </c>
      <c r="O59" s="10" t="n">
        <v>0</v>
      </c>
      <c r="P59" s="10" t="n">
        <v>0</v>
      </c>
      <c r="Q59" s="10" t="n">
        <v>815.51</v>
      </c>
      <c r="R59" s="10" t="n">
        <v>0</v>
      </c>
      <c r="S59" s="10" t="n">
        <v>599.9</v>
      </c>
      <c r="T59" s="9" t="inlineStr">
        <is>
          <t>Yes</t>
        </is>
      </c>
      <c r="U59" s="10" t="n">
        <v>0</v>
      </c>
      <c r="V59" s="6" t="inlineStr">
        <is>
          <t>n/a</t>
        </is>
      </c>
      <c r="W59" s="6" t="inlineStr">
        <is>
          <t>n/a</t>
        </is>
      </c>
      <c r="X59" s="6" t="inlineStr">
        <is>
          <t>n/a</t>
        </is>
      </c>
    </row>
    <row r="60">
      <c r="B60" s="6">
        <f>HYPERLINK("https://app.kolleno.com/customers/timeline/28c5cab5-ce22-4e4d-ac81-db1ae88fede8/d67f0362-c652-4000-855b-2a3df77256c7/", "Supremeboots")</f>
        <v/>
      </c>
      <c r="C60" s="7" t="inlineStr"/>
      <c r="D60" s="8" t="n">
        <v>45376</v>
      </c>
      <c r="E60" s="6" t="inlineStr">
        <is>
          <t>Credit Note</t>
        </is>
      </c>
      <c r="F60" s="7" t="inlineStr">
        <is>
          <t>n/a</t>
        </is>
      </c>
      <c r="G60" s="7" t="inlineStr">
        <is>
          <t>GBP</t>
        </is>
      </c>
      <c r="H60" s="9" t="n">
        <v>18</v>
      </c>
      <c r="I60" s="10" t="n">
        <v>0</v>
      </c>
      <c r="J60" s="10" t="n">
        <v>8107.13</v>
      </c>
      <c r="K60" s="10" t="n">
        <v>0</v>
      </c>
      <c r="L60" s="10" t="n">
        <v>0</v>
      </c>
      <c r="M60" s="10" t="n">
        <v>0</v>
      </c>
      <c r="N60" s="10" t="n">
        <v>8107.13</v>
      </c>
      <c r="O60" s="10" t="n">
        <v>0</v>
      </c>
      <c r="P60" s="10" t="n">
        <v>0</v>
      </c>
      <c r="Q60" s="10" t="n">
        <v>193.28</v>
      </c>
      <c r="R60" s="10" t="n">
        <v>0</v>
      </c>
      <c r="S60" s="10" t="n">
        <v>7913.85</v>
      </c>
      <c r="T60" s="9" t="inlineStr">
        <is>
          <t>Yes</t>
        </is>
      </c>
      <c r="U60" s="10" t="n">
        <v>0</v>
      </c>
      <c r="V60" s="6" t="inlineStr">
        <is>
          <t>Sent a thank you email to Beryle for timely payment of invoice #INV-910 in GBP</t>
        </is>
      </c>
      <c r="W60" s="8" t="n">
        <v>45536</v>
      </c>
      <c r="X60" s="8" t="n">
        <v>45536</v>
      </c>
    </row>
    <row r="61">
      <c r="B61" s="6">
        <f>HYPERLINK("https://app.kolleno.com/customers/timeline/d96cd4c9-f023-4af6-802d-337977b3e7f6/d67f0362-c652-4000-855b-2a3df77256c7/", "Supreme planners")</f>
        <v/>
      </c>
      <c r="C61" s="7" t="inlineStr"/>
      <c r="D61" s="8" t="n">
        <v>45399</v>
      </c>
      <c r="E61" s="6" t="inlineStr">
        <is>
          <t>Credit Note</t>
        </is>
      </c>
      <c r="F61" s="7" t="inlineStr">
        <is>
          <t>n/a</t>
        </is>
      </c>
      <c r="G61" s="7" t="inlineStr">
        <is>
          <t>GBP</t>
        </is>
      </c>
      <c r="H61" s="9" t="n">
        <v>150</v>
      </c>
      <c r="I61" s="10" t="n">
        <v>18046.96</v>
      </c>
      <c r="J61" s="10" t="n">
        <v>0</v>
      </c>
      <c r="K61" s="10" t="n">
        <v>0</v>
      </c>
      <c r="L61" s="10" t="n">
        <v>0</v>
      </c>
      <c r="M61" s="10" t="n">
        <v>6895.95</v>
      </c>
      <c r="N61" s="10" t="n">
        <v>24942.91</v>
      </c>
      <c r="O61" s="10" t="n">
        <v>0</v>
      </c>
      <c r="P61" s="10" t="n">
        <v>0</v>
      </c>
      <c r="Q61" s="10" t="n">
        <v>0</v>
      </c>
      <c r="R61" s="10" t="n">
        <v>0</v>
      </c>
      <c r="S61" s="10" t="n">
        <v>24942.91</v>
      </c>
      <c r="T61" s="9" t="inlineStr">
        <is>
          <t>Yes</t>
        </is>
      </c>
      <c r="U61" s="10" t="n">
        <v>0</v>
      </c>
      <c r="V61" s="6" t="inlineStr">
        <is>
          <t>n/a</t>
        </is>
      </c>
      <c r="W61" s="6" t="inlineStr">
        <is>
          <t>n/a</t>
        </is>
      </c>
      <c r="X61" s="6" t="inlineStr">
        <is>
          <t>n/a</t>
        </is>
      </c>
    </row>
    <row r="62">
      <c r="B62" s="6">
        <f>HYPERLINK("https://app.kolleno.com/customers/timeline/5823e59d-d8c4-4e8c-bbfb-c6424916df09/d67f0362-c652-4000-855b-2a3df77256c7/", "Tall Oaks Bamboo")</f>
        <v/>
      </c>
      <c r="C62" s="7" t="inlineStr"/>
      <c r="D62" s="8" t="n">
        <v>45377</v>
      </c>
      <c r="E62" s="6" t="inlineStr">
        <is>
          <t>Credit Note</t>
        </is>
      </c>
      <c r="F62" s="7" t="inlineStr">
        <is>
          <t>n/a</t>
        </is>
      </c>
      <c r="G62" s="7" t="inlineStr">
        <is>
          <t>GBP</t>
        </is>
      </c>
      <c r="H62" s="9" t="n">
        <v>41</v>
      </c>
      <c r="I62" s="10" t="n">
        <v>0</v>
      </c>
      <c r="J62" s="10" t="n">
        <v>3137.12</v>
      </c>
      <c r="K62" s="10" t="n">
        <v>0</v>
      </c>
      <c r="L62" s="10" t="n">
        <v>686.47</v>
      </c>
      <c r="M62" s="10" t="n">
        <v>0</v>
      </c>
      <c r="N62" s="10" t="n">
        <v>3823.59</v>
      </c>
      <c r="O62" s="10" t="n">
        <v>0</v>
      </c>
      <c r="P62" s="10" t="n">
        <v>0</v>
      </c>
      <c r="Q62" s="10" t="n">
        <v>425.11</v>
      </c>
      <c r="R62" s="10" t="n">
        <v>0</v>
      </c>
      <c r="S62" s="10" t="n">
        <v>3398.48</v>
      </c>
      <c r="T62" s="9" t="inlineStr">
        <is>
          <t>Yes</t>
        </is>
      </c>
      <c r="U62" s="10" t="n">
        <v>0</v>
      </c>
      <c r="V62" s="6" t="inlineStr">
        <is>
          <t>n/a</t>
        </is>
      </c>
      <c r="W62" s="6" t="inlineStr">
        <is>
          <t>n/a</t>
        </is>
      </c>
      <c r="X62" s="6" t="inlineStr">
        <is>
          <t>n/a</t>
        </is>
      </c>
    </row>
    <row r="63">
      <c r="B63" s="6">
        <f>HYPERLINK("https://app.kolleno.com/customers/timeline/a153bf25-6d58-4b48-95fc-de59c9891a47/d67f0362-c652-4000-855b-2a3df77256c7/", "Ten Fold Security")</f>
        <v/>
      </c>
      <c r="C63" s="7" t="inlineStr"/>
      <c r="D63" s="8" t="n">
        <v>45535</v>
      </c>
      <c r="E63" s="6" t="inlineStr">
        <is>
          <t>Credit Note</t>
        </is>
      </c>
      <c r="F63" s="7" t="inlineStr">
        <is>
          <t>n/a</t>
        </is>
      </c>
      <c r="G63" s="7" t="inlineStr">
        <is>
          <t>GBP</t>
        </is>
      </c>
      <c r="H63" s="9" t="n">
        <v>21</v>
      </c>
      <c r="I63" s="10" t="n">
        <v>0</v>
      </c>
      <c r="J63" s="10" t="n">
        <v>1482.39</v>
      </c>
      <c r="K63" s="10" t="n">
        <v>10844.64</v>
      </c>
      <c r="L63" s="10" t="n">
        <v>0</v>
      </c>
      <c r="M63" s="10" t="n">
        <v>0</v>
      </c>
      <c r="N63" s="10" t="n">
        <v>12327.03</v>
      </c>
      <c r="O63" s="10" t="n">
        <v>0</v>
      </c>
      <c r="P63" s="10" t="n">
        <v>0</v>
      </c>
      <c r="Q63" s="10" t="n">
        <v>0</v>
      </c>
      <c r="R63" s="10" t="n">
        <v>0</v>
      </c>
      <c r="S63" s="10" t="n">
        <v>12327.03</v>
      </c>
      <c r="T63" s="9" t="inlineStr">
        <is>
          <t>Yes</t>
        </is>
      </c>
      <c r="U63" s="10" t="n">
        <v>0</v>
      </c>
      <c r="V63" s="6" t="inlineStr">
        <is>
          <t>Spoke with Beryl who mentioned a dispute on the invoice #INV-708 in GBP</t>
        </is>
      </c>
      <c r="W63" s="8" t="n">
        <v>45536</v>
      </c>
      <c r="X63" s="8" t="n">
        <v>45536</v>
      </c>
    </row>
    <row r="64">
      <c r="B64" s="6">
        <f>HYPERLINK("https://app.kolleno.com/customers/timeline/8a9d011c-147a-45de-a333-fea7949aef19/d67f0362-c652-4000-855b-2a3df77256c7/", "Turnt Up Tunes")</f>
        <v/>
      </c>
      <c r="C64" s="7" t="inlineStr"/>
      <c r="D64" s="8" t="n">
        <v>45526</v>
      </c>
      <c r="E64" s="6" t="inlineStr">
        <is>
          <t>Credit Note</t>
        </is>
      </c>
      <c r="F64" s="7" t="inlineStr">
        <is>
          <t>n/a</t>
        </is>
      </c>
      <c r="G64" s="7" t="inlineStr">
        <is>
          <t>GBP</t>
        </is>
      </c>
      <c r="H64" s="9" t="n">
        <v>102</v>
      </c>
      <c r="I64" s="10" t="n">
        <v>21595.14</v>
      </c>
      <c r="J64" s="10" t="n">
        <v>0</v>
      </c>
      <c r="K64" s="10" t="n">
        <v>0</v>
      </c>
      <c r="L64" s="10" t="n">
        <v>0</v>
      </c>
      <c r="M64" s="10" t="n">
        <v>11825.37</v>
      </c>
      <c r="N64" s="10" t="n">
        <v>33420.51</v>
      </c>
      <c r="O64" s="10" t="n">
        <v>0</v>
      </c>
      <c r="P64" s="10" t="n">
        <v>0</v>
      </c>
      <c r="Q64" s="10" t="n">
        <v>435.27</v>
      </c>
      <c r="R64" s="10" t="n">
        <v>0</v>
      </c>
      <c r="S64" s="10" t="n">
        <v>32985.24</v>
      </c>
      <c r="T64" s="9" t="inlineStr">
        <is>
          <t>Yes</t>
        </is>
      </c>
      <c r="U64" s="10" t="n">
        <v>0</v>
      </c>
      <c r="V64" s="6" t="inlineStr">
        <is>
          <t>n/a</t>
        </is>
      </c>
      <c r="W64" s="6" t="inlineStr">
        <is>
          <t>n/a</t>
        </is>
      </c>
      <c r="X64" s="6" t="inlineStr">
        <is>
          <t>n/a</t>
        </is>
      </c>
    </row>
    <row r="65">
      <c r="B65" s="6">
        <f>HYPERLINK("https://app.kolleno.com/customers/timeline/5fa7530d-4e6d-43cd-a672-3e80728e31f2/d67f0362-c652-4000-855b-2a3df77256c7/", "Uniquetrac")</f>
        <v/>
      </c>
      <c r="C65" s="7" t="inlineStr"/>
      <c r="D65" s="8" t="n">
        <v>45536</v>
      </c>
      <c r="E65" s="6" t="inlineStr">
        <is>
          <t>Payment</t>
        </is>
      </c>
      <c r="F65" s="7" t="inlineStr">
        <is>
          <t>n/a</t>
        </is>
      </c>
      <c r="G65" s="7" t="inlineStr">
        <is>
          <t>GBP</t>
        </is>
      </c>
      <c r="H65" s="9" t="n">
        <v>44</v>
      </c>
      <c r="I65" s="10" t="n">
        <v>4740</v>
      </c>
      <c r="J65" s="10" t="n">
        <v>0</v>
      </c>
      <c r="K65" s="10" t="n">
        <v>-69014.19</v>
      </c>
      <c r="L65" s="10" t="n">
        <v>0</v>
      </c>
      <c r="M65" s="10" t="n">
        <v>0</v>
      </c>
      <c r="N65" s="10" t="n">
        <v>-64274.19</v>
      </c>
      <c r="O65" s="10" t="n">
        <v>0</v>
      </c>
      <c r="P65" s="10" t="n">
        <v>0</v>
      </c>
      <c r="Q65" s="10" t="n">
        <v>948.39</v>
      </c>
      <c r="R65" s="10" t="n">
        <v>0</v>
      </c>
      <c r="S65" s="10" t="n">
        <v>-65222.58</v>
      </c>
      <c r="T65" s="9" t="inlineStr">
        <is>
          <t>Yes</t>
        </is>
      </c>
      <c r="U65" s="10" t="n">
        <v>0</v>
      </c>
      <c r="V65" s="6" t="inlineStr">
        <is>
          <t>Left a voicemail for Stephie to discuss payment of 4740 for invoice #INV-164 in GBP</t>
        </is>
      </c>
      <c r="W65" s="8" t="n">
        <v>45536</v>
      </c>
      <c r="X65" s="8" t="n">
        <v>45536</v>
      </c>
    </row>
    <row r="66">
      <c r="B66" s="6">
        <f>HYPERLINK("https://app.kolleno.com/customers/timeline/dc53cbba-158b-4046-a782-c4942df32e22/d67f0362-c652-4000-855b-2a3df77256c7/", "Unique Trends")</f>
        <v/>
      </c>
      <c r="C66" s="7" t="inlineStr"/>
      <c r="D66" s="8" t="n">
        <v>45405</v>
      </c>
      <c r="E66" s="6" t="inlineStr">
        <is>
          <t>Credit Note</t>
        </is>
      </c>
      <c r="F66" s="7" t="inlineStr">
        <is>
          <t>n/a</t>
        </is>
      </c>
      <c r="G66" s="7" t="inlineStr">
        <is>
          <t>GBP</t>
        </is>
      </c>
      <c r="H66" s="9" t="n">
        <v>100</v>
      </c>
      <c r="I66" s="10" t="n">
        <v>0</v>
      </c>
      <c r="J66" s="10" t="n">
        <v>0</v>
      </c>
      <c r="K66" s="10" t="n">
        <v>0</v>
      </c>
      <c r="L66" s="10" t="n">
        <v>0</v>
      </c>
      <c r="M66" s="10" t="n">
        <v>5286.96</v>
      </c>
      <c r="N66" s="10" t="n">
        <v>5286.96</v>
      </c>
      <c r="O66" s="10" t="n">
        <v>0</v>
      </c>
      <c r="P66" s="10" t="n">
        <v>0</v>
      </c>
      <c r="Q66" s="10" t="n">
        <v>1160.14</v>
      </c>
      <c r="R66" s="10" t="n">
        <v>0</v>
      </c>
      <c r="S66" s="10" t="n">
        <v>4126.82</v>
      </c>
      <c r="T66" s="9" t="inlineStr">
        <is>
          <t>Yes</t>
        </is>
      </c>
      <c r="U66" s="10" t="n">
        <v>0</v>
      </c>
      <c r="V66" s="6" t="inlineStr">
        <is>
          <t>n/a</t>
        </is>
      </c>
      <c r="W66" s="6" t="inlineStr">
        <is>
          <t>n/a</t>
        </is>
      </c>
      <c r="X66" s="6" t="inlineStr">
        <is>
          <t>n/a</t>
        </is>
      </c>
    </row>
    <row r="67">
      <c r="B67" s="6">
        <f>HYPERLINK("https://app.kolleno.com/customers/timeline/59cdd43a-3cf8-4588-bb65-3929ddc7f6b3/d67f0362-c652-4000-855b-2a3df77256c7/", "Upsea Constructions")</f>
        <v/>
      </c>
      <c r="C67" s="7" t="inlineStr"/>
      <c r="D67" s="8" t="n">
        <v>45380</v>
      </c>
      <c r="E67" s="6" t="inlineStr">
        <is>
          <t>Credit Note</t>
        </is>
      </c>
      <c r="F67" s="7" t="inlineStr">
        <is>
          <t>n/a</t>
        </is>
      </c>
      <c r="G67" s="7" t="inlineStr">
        <is>
          <t>GBP</t>
        </is>
      </c>
      <c r="H67" s="9" t="n">
        <v>16</v>
      </c>
      <c r="I67" s="10" t="n">
        <v>0</v>
      </c>
      <c r="J67" s="10" t="n">
        <v>11214.4</v>
      </c>
      <c r="K67" s="10" t="n">
        <v>0</v>
      </c>
      <c r="L67" s="10" t="n">
        <v>0</v>
      </c>
      <c r="M67" s="10" t="n">
        <v>0</v>
      </c>
      <c r="N67" s="10" t="n">
        <v>11214.4</v>
      </c>
      <c r="O67" s="10" t="n">
        <v>0</v>
      </c>
      <c r="P67" s="10" t="n">
        <v>0</v>
      </c>
      <c r="Q67" s="10" t="n">
        <v>477.89</v>
      </c>
      <c r="R67" s="10" t="n">
        <v>0</v>
      </c>
      <c r="S67" s="10" t="n">
        <v>10736.51</v>
      </c>
      <c r="T67" s="9" t="inlineStr">
        <is>
          <t>Yes</t>
        </is>
      </c>
      <c r="U67" s="10" t="n">
        <v>0</v>
      </c>
      <c r="V67" s="6" t="inlineStr">
        <is>
          <t>n/a</t>
        </is>
      </c>
      <c r="W67" s="6" t="inlineStr">
        <is>
          <t>n/a</t>
        </is>
      </c>
      <c r="X67" s="6" t="inlineStr">
        <is>
          <t>n/a</t>
        </is>
      </c>
    </row>
    <row r="68">
      <c r="B68" s="6">
        <f>HYPERLINK("https://app.kolleno.com/customers/timeline/5b627424-2720-499f-92ca-ddb18cabb840/d67f0362-c652-4000-855b-2a3df77256c7/", "Valleyview Diners")</f>
        <v/>
      </c>
      <c r="C68" s="7" t="inlineStr"/>
      <c r="D68" s="8" t="n">
        <v>45413</v>
      </c>
      <c r="E68" s="6" t="inlineStr">
        <is>
          <t>Credit Note</t>
        </is>
      </c>
      <c r="F68" s="7" t="inlineStr">
        <is>
          <t>n/a</t>
        </is>
      </c>
      <c r="G68" s="7" t="inlineStr">
        <is>
          <t>GBP</t>
        </is>
      </c>
      <c r="H68" s="9" t="n">
        <v>0</v>
      </c>
      <c r="I68" s="10" t="n">
        <v>18654.22</v>
      </c>
      <c r="J68" s="10" t="n">
        <v>0</v>
      </c>
      <c r="K68" s="10" t="n">
        <v>0</v>
      </c>
      <c r="L68" s="10" t="n">
        <v>0</v>
      </c>
      <c r="M68" s="10" t="n">
        <v>0</v>
      </c>
      <c r="N68" s="10" t="n">
        <v>18654.22</v>
      </c>
      <c r="O68" s="10" t="n">
        <v>0</v>
      </c>
      <c r="P68" s="10" t="n">
        <v>0</v>
      </c>
      <c r="Q68" s="10" t="n">
        <v>1077.45</v>
      </c>
      <c r="R68" s="10" t="n">
        <v>0</v>
      </c>
      <c r="S68" s="10" t="n">
        <v>17576.77</v>
      </c>
      <c r="T68" s="9" t="inlineStr">
        <is>
          <t>Yes</t>
        </is>
      </c>
      <c r="U68" s="10" t="n">
        <v>0</v>
      </c>
      <c r="V68" s="6" t="inlineStr">
        <is>
          <t>Sent a follow-up email to Mirelle regarding outstanding payment for invoice #INV-776</t>
        </is>
      </c>
      <c r="W68" s="8" t="n">
        <v>45536</v>
      </c>
      <c r="X68" s="8" t="n">
        <v>45536</v>
      </c>
    </row>
    <row r="69">
      <c r="B69" s="6">
        <f>HYPERLINK("https://app.kolleno.com/customers/timeline/8b2d3dee-ab3b-4f5b-9105-be484f7f837f/d67f0362-c652-4000-855b-2a3df77256c7/", "Wavefest Surfboards")</f>
        <v/>
      </c>
      <c r="C69" s="7" t="inlineStr"/>
      <c r="D69" s="8" t="n">
        <v>45455</v>
      </c>
      <c r="E69" s="6" t="inlineStr">
        <is>
          <t>Credit Note</t>
        </is>
      </c>
      <c r="F69" s="7" t="inlineStr">
        <is>
          <t>n/a</t>
        </is>
      </c>
      <c r="G69" s="7" t="inlineStr">
        <is>
          <t>GBP</t>
        </is>
      </c>
      <c r="H69" s="9" t="n">
        <v>68</v>
      </c>
      <c r="I69" s="10" t="n">
        <v>0</v>
      </c>
      <c r="J69" s="10" t="n">
        <v>0</v>
      </c>
      <c r="K69" s="10" t="n">
        <v>187.66</v>
      </c>
      <c r="L69" s="10" t="n">
        <v>3671.56</v>
      </c>
      <c r="M69" s="10" t="n">
        <v>0</v>
      </c>
      <c r="N69" s="10" t="n">
        <v>3859.22</v>
      </c>
      <c r="O69" s="10" t="n">
        <v>0</v>
      </c>
      <c r="P69" s="10" t="n">
        <v>0</v>
      </c>
      <c r="Q69" s="10" t="n">
        <v>607.03</v>
      </c>
      <c r="R69" s="10" t="n">
        <v>0</v>
      </c>
      <c r="S69" s="10" t="n">
        <v>3252.19</v>
      </c>
      <c r="T69" s="9" t="inlineStr">
        <is>
          <t>Yes</t>
        </is>
      </c>
      <c r="U69" s="10" t="n">
        <v>0</v>
      </c>
      <c r="V69" s="6" t="inlineStr">
        <is>
          <t>n/a</t>
        </is>
      </c>
      <c r="W69" s="6" t="inlineStr">
        <is>
          <t>n/a</t>
        </is>
      </c>
      <c r="X69" s="6" t="inlineStr">
        <is>
          <t>n/a</t>
        </is>
      </c>
    </row>
    <row r="70">
      <c r="B70" s="6">
        <f>HYPERLINK("https://app.kolleno.com/customers/timeline/0e6c1f67-114d-43e0-acbe-0f904c96912e/d67f0362-c652-4000-855b-2a3df77256c7/", "Weheartsandals")</f>
        <v/>
      </c>
      <c r="C70" s="7" t="inlineStr"/>
      <c r="D70" s="8" t="n">
        <v>45483</v>
      </c>
      <c r="E70" s="6" t="inlineStr">
        <is>
          <t>Credit Note</t>
        </is>
      </c>
      <c r="F70" s="7" t="inlineStr">
        <is>
          <t>n/a</t>
        </is>
      </c>
      <c r="G70" s="7" t="inlineStr">
        <is>
          <t>GBP</t>
        </is>
      </c>
      <c r="H70" s="9" t="n">
        <v>45</v>
      </c>
      <c r="I70" s="10" t="n">
        <v>0</v>
      </c>
      <c r="J70" s="10" t="n">
        <v>0</v>
      </c>
      <c r="K70" s="10" t="n">
        <v>2225.66</v>
      </c>
      <c r="L70" s="10" t="n">
        <v>0</v>
      </c>
      <c r="M70" s="10" t="n">
        <v>0</v>
      </c>
      <c r="N70" s="10" t="n">
        <v>2225.66</v>
      </c>
      <c r="O70" s="10" t="n">
        <v>0</v>
      </c>
      <c r="P70" s="10" t="n">
        <v>0</v>
      </c>
      <c r="Q70" s="10" t="n">
        <v>1096.5</v>
      </c>
      <c r="R70" s="10" t="n">
        <v>0</v>
      </c>
      <c r="S70" s="10" t="n">
        <v>1129.16</v>
      </c>
      <c r="T70" s="9" t="inlineStr">
        <is>
          <t>Yes</t>
        </is>
      </c>
      <c r="U70" s="10" t="n">
        <v>0</v>
      </c>
      <c r="V70" s="6" t="inlineStr">
        <is>
          <t>Left a voicemail for Perl to discuss payment options for invoice #INV-687 in GBP</t>
        </is>
      </c>
      <c r="W70" s="8" t="n">
        <v>45536</v>
      </c>
      <c r="X70" s="8" t="n">
        <v>45536</v>
      </c>
    </row>
    <row r="71">
      <c r="B71" s="6">
        <f>HYPERLINK("https://app.kolleno.com/customers/timeline/c8c094da-fee9-4b3d-b225-6df600af33c3/d67f0362-c652-4000-855b-2a3df77256c7/", "We Live Alive")</f>
        <v/>
      </c>
      <c r="C71" s="7" t="inlineStr"/>
      <c r="D71" s="8" t="n">
        <v>45455</v>
      </c>
      <c r="E71" s="6" t="inlineStr">
        <is>
          <t>Credit Note</t>
        </is>
      </c>
      <c r="F71" s="7" t="inlineStr">
        <is>
          <t>n/a</t>
        </is>
      </c>
      <c r="G71" s="7" t="inlineStr">
        <is>
          <t>GBP</t>
        </is>
      </c>
      <c r="H71" s="9" t="n">
        <v>103</v>
      </c>
      <c r="I71" s="10" t="n">
        <v>3444.2</v>
      </c>
      <c r="J71" s="10" t="n">
        <v>0</v>
      </c>
      <c r="K71" s="10" t="n">
        <v>0</v>
      </c>
      <c r="L71" s="10" t="n">
        <v>0</v>
      </c>
      <c r="M71" s="10" t="n">
        <v>8689.190000000001</v>
      </c>
      <c r="N71" s="10" t="n">
        <v>12133.39</v>
      </c>
      <c r="O71" s="10" t="n">
        <v>0</v>
      </c>
      <c r="P71" s="10" t="n">
        <v>0</v>
      </c>
      <c r="Q71" s="10" t="n">
        <v>976.9299999999999</v>
      </c>
      <c r="R71" s="10" t="n">
        <v>0</v>
      </c>
      <c r="S71" s="10" t="n">
        <v>11156.46</v>
      </c>
      <c r="T71" s="9" t="inlineStr">
        <is>
          <t>Yes</t>
        </is>
      </c>
      <c r="U71" s="10" t="n">
        <v>0</v>
      </c>
      <c r="V71" s="6" t="inlineStr">
        <is>
          <t>Nonie called and confirmed payment of 10849.38 for invoice #INV-850 in GBP</t>
        </is>
      </c>
      <c r="W71" s="8" t="n">
        <v>45536</v>
      </c>
      <c r="X71" s="8" t="n">
        <v>45536</v>
      </c>
    </row>
    <row r="72">
      <c r="B72" s="6">
        <f>HYPERLINK("https://app.kolleno.com/customers/timeline/19ee6d98-1a7b-411f-a685-2fc2d9cb6f42/d67f0362-c652-4000-855b-2a3df77256c7/", "Westend Schools")</f>
        <v/>
      </c>
      <c r="C72" s="7" t="inlineStr"/>
      <c r="D72" s="8" t="n">
        <v>45423</v>
      </c>
      <c r="E72" s="6" t="inlineStr">
        <is>
          <t>Credit Note</t>
        </is>
      </c>
      <c r="F72" s="7" t="inlineStr">
        <is>
          <t>n/a</t>
        </is>
      </c>
      <c r="G72" s="7" t="inlineStr">
        <is>
          <t>GBP</t>
        </is>
      </c>
      <c r="H72" s="9" t="n">
        <v>109</v>
      </c>
      <c r="I72" s="10" t="n">
        <v>1857.67</v>
      </c>
      <c r="J72" s="10" t="n">
        <v>0</v>
      </c>
      <c r="K72" s="10" t="n">
        <v>0</v>
      </c>
      <c r="L72" s="10" t="n">
        <v>0</v>
      </c>
      <c r="M72" s="10" t="n">
        <v>1915.94</v>
      </c>
      <c r="N72" s="10" t="n">
        <v>3773.61</v>
      </c>
      <c r="O72" s="10" t="n">
        <v>0</v>
      </c>
      <c r="P72" s="10" t="n">
        <v>0</v>
      </c>
      <c r="Q72" s="10" t="n">
        <v>1502.64</v>
      </c>
      <c r="R72" s="10" t="n">
        <v>0</v>
      </c>
      <c r="S72" s="10" t="n">
        <v>2270.97</v>
      </c>
      <c r="T72" s="9" t="inlineStr">
        <is>
          <t>Yes</t>
        </is>
      </c>
      <c r="U72" s="10" t="n">
        <v>0</v>
      </c>
      <c r="V72" s="6" t="inlineStr">
        <is>
          <t>Received an email from Arleen confirming that they will make payment for invoice #INV-110 in GBP soon</t>
        </is>
      </c>
      <c r="W72" s="8" t="n">
        <v>45536</v>
      </c>
      <c r="X72" s="8" t="n">
        <v>45536</v>
      </c>
    </row>
    <row r="73">
      <c r="B73" s="6">
        <f>HYPERLINK("https://app.kolleno.com/customers/timeline/806e9497-a34b-4cd9-932c-9b494fd19949/d67f0362-c652-4000-855b-2a3df77256c7/", "Wild Irish Flowers")</f>
        <v/>
      </c>
      <c r="C73" s="7" t="inlineStr"/>
      <c r="D73" s="8" t="n">
        <v>45390</v>
      </c>
      <c r="E73" s="6" t="inlineStr">
        <is>
          <t>Credit Note</t>
        </is>
      </c>
      <c r="F73" s="7" t="inlineStr">
        <is>
          <t>n/a</t>
        </is>
      </c>
      <c r="G73" s="7" t="inlineStr">
        <is>
          <t>GBP</t>
        </is>
      </c>
      <c r="H73" s="9" t="n">
        <v>100</v>
      </c>
      <c r="I73" s="10" t="n">
        <v>0</v>
      </c>
      <c r="J73" s="10" t="n">
        <v>0</v>
      </c>
      <c r="K73" s="10" t="n">
        <v>0</v>
      </c>
      <c r="L73" s="10" t="n">
        <v>2172.68</v>
      </c>
      <c r="M73" s="10" t="n">
        <v>769.85</v>
      </c>
      <c r="N73" s="10" t="n">
        <v>2942.53</v>
      </c>
      <c r="O73" s="10" t="n">
        <v>0</v>
      </c>
      <c r="P73" s="10" t="n">
        <v>0</v>
      </c>
      <c r="Q73" s="10" t="n">
        <v>25.23</v>
      </c>
      <c r="R73" s="10" t="n">
        <v>0</v>
      </c>
      <c r="S73" s="10" t="n">
        <v>2917.3</v>
      </c>
      <c r="T73" s="9" t="inlineStr">
        <is>
          <t>Yes</t>
        </is>
      </c>
      <c r="U73" s="10" t="n">
        <v>0</v>
      </c>
      <c r="V73" s="6" t="inlineStr">
        <is>
          <t>Received an SMS from Mariejeanne stating that they have made a partial payment for invoice #INV-880 in GBP</t>
        </is>
      </c>
      <c r="W73" s="8" t="n">
        <v>45536</v>
      </c>
      <c r="X73" s="8" t="n">
        <v>45536</v>
      </c>
    </row>
    <row r="74">
      <c r="B74" s="6">
        <f>HYPERLINK("https://app.kolleno.com/customers/timeline/5e88391c-926d-4115-b987-3491950beb23/d67f0362-c652-4000-855b-2a3df77256c7/", "Yellow Essence")</f>
        <v/>
      </c>
      <c r="C74" s="7" t="inlineStr"/>
      <c r="D74" s="8" t="n">
        <v>45365</v>
      </c>
      <c r="E74" s="6" t="inlineStr">
        <is>
          <t>Credit Note</t>
        </is>
      </c>
      <c r="F74" s="7" t="inlineStr">
        <is>
          <t>n/a</t>
        </is>
      </c>
      <c r="G74" s="7" t="inlineStr">
        <is>
          <t>GBP</t>
        </is>
      </c>
      <c r="H74" s="9" t="n">
        <v>116</v>
      </c>
      <c r="I74" s="10" t="n">
        <v>0</v>
      </c>
      <c r="J74" s="10" t="n">
        <v>0</v>
      </c>
      <c r="K74" s="10" t="n">
        <v>5725.5</v>
      </c>
      <c r="L74" s="10" t="n">
        <v>0</v>
      </c>
      <c r="M74" s="10" t="n">
        <v>58.81</v>
      </c>
      <c r="N74" s="10" t="n">
        <v>5784.31</v>
      </c>
      <c r="O74" s="10" t="n">
        <v>0</v>
      </c>
      <c r="P74" s="10" t="n">
        <v>0</v>
      </c>
      <c r="Q74" s="10" t="n">
        <v>973.87</v>
      </c>
      <c r="R74" s="10" t="n">
        <v>0</v>
      </c>
      <c r="S74" s="10" t="n">
        <v>4810.44</v>
      </c>
      <c r="T74" s="9" t="inlineStr">
        <is>
          <t>Yes</t>
        </is>
      </c>
      <c r="U74" s="10" t="n">
        <v>0</v>
      </c>
      <c r="V74" s="6" t="inlineStr">
        <is>
          <t>n/a</t>
        </is>
      </c>
      <c r="W74" s="6" t="inlineStr">
        <is>
          <t>n/a</t>
        </is>
      </c>
      <c r="X74" s="6" t="inlineStr">
        <is>
          <t>n/a</t>
        </is>
      </c>
    </row>
    <row r="75">
      <c r="B75" s="11">
        <f>HYPERLINK("https://app.kolleno.com/customers/timeline/a2a25d9e-cd53-485a-b3fa-e3791c422baa/d67f0362-c652-4000-855b-2a3df77256c7/", "Yummy Meals")</f>
        <v/>
      </c>
      <c r="C75" s="12" t="inlineStr"/>
      <c r="D75" s="13" t="n">
        <v>45380</v>
      </c>
      <c r="E75" s="11" t="inlineStr">
        <is>
          <t>Credit Note</t>
        </is>
      </c>
      <c r="F75" s="12" t="inlineStr">
        <is>
          <t>n/a</t>
        </is>
      </c>
      <c r="G75" s="12" t="inlineStr">
        <is>
          <t>GBP</t>
        </is>
      </c>
      <c r="H75" s="14" t="n">
        <v>125</v>
      </c>
      <c r="I75" s="15" t="n">
        <v>0</v>
      </c>
      <c r="J75" s="15" t="n">
        <v>0</v>
      </c>
      <c r="K75" s="15" t="n">
        <v>0</v>
      </c>
      <c r="L75" s="15" t="n">
        <v>9646.809999999999</v>
      </c>
      <c r="M75" s="15" t="n">
        <v>5910.5</v>
      </c>
      <c r="N75" s="15" t="n">
        <v>15557.31</v>
      </c>
      <c r="O75" s="15" t="n">
        <v>0</v>
      </c>
      <c r="P75" s="15" t="n">
        <v>0</v>
      </c>
      <c r="Q75" s="15" t="n">
        <v>932.09</v>
      </c>
      <c r="R75" s="15" t="n">
        <v>0</v>
      </c>
      <c r="S75" s="15" t="n">
        <v>14625.22</v>
      </c>
      <c r="T75" s="14" t="inlineStr">
        <is>
          <t>Yes</t>
        </is>
      </c>
      <c r="U75" s="15" t="n">
        <v>0</v>
      </c>
      <c r="V75" s="11" t="inlineStr">
        <is>
          <t>Received an SMS from Danni confirming payment of 9646.81 for invoice #INV-655 in GBP</t>
        </is>
      </c>
      <c r="W75" s="13" t="n">
        <v>45536</v>
      </c>
      <c r="X75" s="13" t="n">
        <v>45536</v>
      </c>
    </row>
    <row r="77">
      <c r="B77" s="16" t="inlineStr">
        <is>
          <t>Generated with Kolleno - the All-in-One Platform to manage and track your Working Capital</t>
        </is>
      </c>
    </row>
  </sheetData>
  <autoFilter ref="B6:X75"/>
  <hyperlinks>
    <hyperlink xmlns:r="http://schemas.openxmlformats.org/officeDocument/2006/relationships" ref="B77" r:id="rId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B128"/>
  <sheetViews>
    <sheetView showGridLines="0" workbookViewId="0">
      <selection activeCell="A1" sqref="A1"/>
    </sheetView>
  </sheetViews>
  <sheetFormatPr baseColWidth="8" defaultRowHeight="15"/>
  <cols>
    <col width="20" customWidth="1" min="2" max="2"/>
    <col width="15.6" customWidth="1" min="3" max="3"/>
    <col width="20" customWidth="1" min="4" max="4"/>
    <col width="20" customWidth="1" min="5" max="5"/>
    <col width="14.3" customWidth="1" min="6" max="6"/>
    <col width="6.5" customWidth="1" min="7" max="7"/>
    <col width="10.4" customWidth="1" min="8" max="8"/>
    <col width="18.2" customWidth="1" min="9" max="9"/>
    <col width="19.5" customWidth="1" min="10" max="10"/>
    <col width="15.6" customWidth="1" min="11" max="11"/>
    <col width="13" customWidth="1" min="12" max="12"/>
    <col width="11.7" customWidth="1" min="13" max="13"/>
    <col width="10.4" customWidth="1" min="14" max="14"/>
    <col width="11.7" customWidth="1" min="15" max="15"/>
    <col width="11.7" customWidth="1" min="16" max="16"/>
    <col width="9.1" customWidth="1" min="17" max="17"/>
    <col width="11.7" customWidth="1" min="18" max="18"/>
    <col width="20" customWidth="1" min="19" max="19"/>
    <col width="19.5" customWidth="1" min="20" max="20"/>
    <col width="15.6" customWidth="1" min="21" max="21"/>
    <col width="20" customWidth="1" min="22" max="22"/>
    <col width="20" customWidth="1" min="23" max="23"/>
    <col width="20" customWidth="1" min="24" max="24"/>
    <col width="20" customWidth="1" min="25" max="25"/>
    <col width="20" customWidth="1" min="26" max="26"/>
    <col width="20" customWidth="1" min="27" max="27"/>
    <col width="20" customWidth="1" min="28" max="28"/>
  </cols>
  <sheetData>
    <row r="1"/>
    <row r="2">
      <c r="A2" s="1" t="inlineStr"/>
      <c r="B2" s="1" t="inlineStr">
        <is>
          <t>Ageing Summary Overview</t>
        </is>
      </c>
    </row>
    <row r="3">
      <c r="A3" s="2" t="inlineStr"/>
      <c r="B3" s="2" t="inlineStr">
        <is>
          <t>Date period: As of 20 Sep 2024</t>
        </is>
      </c>
    </row>
    <row r="4">
      <c r="A4" s="3" t="inlineStr"/>
      <c r="B4" s="3" t="inlineStr">
        <is>
          <t>Kolleno Demo</t>
        </is>
      </c>
    </row>
    <row r="5"/>
    <row r="6">
      <c r="B6" s="4" t="inlineStr">
        <is>
          <t>Customer Name</t>
        </is>
      </c>
      <c r="C6" s="5" t="inlineStr">
        <is>
          <t>Customer Ref</t>
        </is>
      </c>
      <c r="D6" s="4" t="inlineStr">
        <is>
          <t>Date Last Action at Customer Level</t>
        </is>
      </c>
      <c r="E6" s="4" t="inlineStr">
        <is>
          <t>Category Last Action at Customer Level</t>
        </is>
      </c>
      <c r="F6" s="5" t="inlineStr">
        <is>
          <t>Invoice Ref</t>
        </is>
      </c>
      <c r="G6" s="5" t="inlineStr">
        <is>
          <t>Owner</t>
        </is>
      </c>
      <c r="H6" s="5" t="inlineStr">
        <is>
          <t>Currency</t>
        </is>
      </c>
      <c r="I6" s="5" t="inlineStr">
        <is>
          <t>Invoice Amount</t>
        </is>
      </c>
      <c r="J6" s="5" t="inlineStr">
        <is>
          <t>Invoice Balance</t>
        </is>
      </c>
      <c r="K6" s="5" t="inlineStr">
        <is>
          <t>Invoice Date</t>
        </is>
      </c>
      <c r="L6" s="5" t="inlineStr">
        <is>
          <t>Due Date</t>
        </is>
      </c>
      <c r="M6" s="5" t="inlineStr">
        <is>
          <t>Days Late</t>
        </is>
      </c>
      <c r="N6" s="5" t="inlineStr">
        <is>
          <t>Due</t>
        </is>
      </c>
      <c r="O6" s="5" t="inlineStr">
        <is>
          <t>1-30</t>
        </is>
      </c>
      <c r="P6" s="5" t="inlineStr">
        <is>
          <t>31-60</t>
        </is>
      </c>
      <c r="Q6" s="5" t="inlineStr">
        <is>
          <t>61-90</t>
        </is>
      </c>
      <c r="R6" s="5" t="inlineStr">
        <is>
          <t>91+</t>
        </is>
      </c>
      <c r="S6" s="4" t="inlineStr">
        <is>
          <t>Chasing Customer</t>
        </is>
      </c>
      <c r="T6" s="5" t="inlineStr">
        <is>
          <t>Chasing Invoice</t>
        </is>
      </c>
      <c r="U6" s="5" t="inlineStr">
        <is>
          <t>Strike Level</t>
        </is>
      </c>
      <c r="V6" s="4" t="inlineStr">
        <is>
          <t>Date Company Last Communication for this Invoice</t>
        </is>
      </c>
      <c r="W6" s="4" t="inlineStr">
        <is>
          <t>Promise to Pay Note</t>
        </is>
      </c>
      <c r="X6" s="4" t="inlineStr">
        <is>
          <t>Date Promise to Pay Created</t>
        </is>
      </c>
      <c r="Y6" s="4" t="inlineStr">
        <is>
          <t>Latest Note</t>
        </is>
      </c>
      <c r="Z6" s="4" t="inlineStr">
        <is>
          <t>Date Latest Note Created</t>
        </is>
      </c>
      <c r="AA6" s="4" t="inlineStr">
        <is>
          <t>Date Latest Note Modified</t>
        </is>
      </c>
      <c r="AB6" s="4" t="inlineStr">
        <is>
          <t>Tags</t>
        </is>
      </c>
    </row>
    <row r="7">
      <c r="B7" s="6">
        <f>HYPERLINK("https://app.kolleno.com/customers/timeline/26163c96-cb30-4d33-9872-b53b6c621284/d67f0362-c652-4000-855b-2a3df77256c7/", "Acol Limited")</f>
        <v/>
      </c>
      <c r="C7" s="7" t="inlineStr"/>
      <c r="D7" s="8" t="n">
        <v>45538</v>
      </c>
      <c r="E7" s="6" t="inlineStr">
        <is>
          <t>Email received</t>
        </is>
      </c>
      <c r="F7" s="7" t="inlineStr">
        <is>
          <t>INV-617</t>
        </is>
      </c>
      <c r="G7" s="7" t="inlineStr">
        <is>
          <t>n/a</t>
        </is>
      </c>
      <c r="H7" s="7" t="inlineStr">
        <is>
          <t>GBP</t>
        </is>
      </c>
      <c r="I7" s="10" t="n">
        <v>5459.84</v>
      </c>
      <c r="J7" s="10" t="n">
        <v>5459.84</v>
      </c>
      <c r="K7" s="17" t="n">
        <v>45530</v>
      </c>
      <c r="L7" s="17" t="n">
        <v>45560</v>
      </c>
      <c r="M7" s="10" t="n">
        <v>-5</v>
      </c>
      <c r="N7" s="10" t="n">
        <v>5459.84</v>
      </c>
      <c r="O7" s="10" t="n">
        <v>0</v>
      </c>
      <c r="P7" s="10" t="n">
        <v>0</v>
      </c>
      <c r="Q7" s="10" t="n">
        <v>0</v>
      </c>
      <c r="R7" s="10" t="n">
        <v>0</v>
      </c>
      <c r="S7" s="9" t="inlineStr">
        <is>
          <t>No</t>
        </is>
      </c>
      <c r="T7" s="10" t="inlineStr">
        <is>
          <t>Yes</t>
        </is>
      </c>
      <c r="U7" s="10" t="n">
        <v>0</v>
      </c>
      <c r="V7" s="8" t="n">
        <v>45536</v>
      </c>
      <c r="W7" s="6" t="inlineStr">
        <is>
          <t>n/a</t>
        </is>
      </c>
      <c r="X7" s="6" t="inlineStr">
        <is>
          <t>n/a</t>
        </is>
      </c>
      <c r="Y7" s="6" t="inlineStr">
        <is>
          <t>Spoke with Catha who mentioned they have not received the invoice #INV-617 in GBP</t>
        </is>
      </c>
      <c r="Z7" s="8" t="n">
        <v>45536</v>
      </c>
      <c r="AA7" s="8" t="n">
        <v>45536</v>
      </c>
      <c r="AB7" s="6" t="inlineStr">
        <is>
          <t>East Coast, High risk</t>
        </is>
      </c>
    </row>
    <row r="8">
      <c r="B8" s="6">
        <f>HYPERLINK("https://app.kolleno.com/customers/timeline/26163c96-cb30-4d33-9872-b53b6c621284/d67f0362-c652-4000-855b-2a3df77256c7/", "Acol Limited")</f>
        <v/>
      </c>
      <c r="C8" s="7" t="inlineStr"/>
      <c r="D8" s="8" t="n">
        <v>45538</v>
      </c>
      <c r="E8" s="6" t="inlineStr">
        <is>
          <t>Email received</t>
        </is>
      </c>
      <c r="F8" s="7" t="inlineStr">
        <is>
          <t>INV-937</t>
        </is>
      </c>
      <c r="G8" s="7" t="inlineStr">
        <is>
          <t>n/a</t>
        </is>
      </c>
      <c r="H8" s="7" t="inlineStr">
        <is>
          <t>GBP</t>
        </is>
      </c>
      <c r="I8" s="10" t="n">
        <v>10566</v>
      </c>
      <c r="J8" s="10" t="n">
        <v>2113.2</v>
      </c>
      <c r="K8" s="17" t="n">
        <v>45524</v>
      </c>
      <c r="L8" s="17" t="n">
        <v>45554</v>
      </c>
      <c r="M8" s="10" t="n">
        <v>1</v>
      </c>
      <c r="N8" s="10" t="n">
        <v>0</v>
      </c>
      <c r="O8" s="10" t="n">
        <v>2113.2</v>
      </c>
      <c r="P8" s="10" t="n">
        <v>0</v>
      </c>
      <c r="Q8" s="10" t="n">
        <v>0</v>
      </c>
      <c r="R8" s="10" t="n">
        <v>0</v>
      </c>
      <c r="S8" s="9" t="inlineStr">
        <is>
          <t>No</t>
        </is>
      </c>
      <c r="T8" s="10" t="inlineStr">
        <is>
          <t>Yes</t>
        </is>
      </c>
      <c r="U8" s="10" t="n">
        <v>0</v>
      </c>
      <c r="V8" s="8" t="n">
        <v>45536</v>
      </c>
      <c r="W8" s="6" t="inlineStr">
        <is>
          <t>n/a</t>
        </is>
      </c>
      <c r="X8" s="6" t="inlineStr">
        <is>
          <t>n/a</t>
        </is>
      </c>
      <c r="Y8" s="6" t="inlineStr">
        <is>
          <t>Spoke with Catha who mentioned they have not received the invoice #INV-617 in GBP</t>
        </is>
      </c>
      <c r="Z8" s="8" t="n">
        <v>45536</v>
      </c>
      <c r="AA8" s="8" t="n">
        <v>45536</v>
      </c>
      <c r="AB8" s="6" t="inlineStr">
        <is>
          <t>East Coast, High risk</t>
        </is>
      </c>
    </row>
    <row r="9">
      <c r="B9" s="6">
        <f>HYPERLINK("https://app.kolleno.com/customers/timeline/11b5b417-d70c-4d98-81a0-615e17803e73/d67f0362-c652-4000-855b-2a3df77256c7/", "Allyouneed")</f>
        <v/>
      </c>
      <c r="C9" s="7" t="inlineStr"/>
      <c r="D9" s="8" t="n">
        <v>45521</v>
      </c>
      <c r="E9" s="6" t="inlineStr">
        <is>
          <t>Credit Note</t>
        </is>
      </c>
      <c r="F9" s="7" t="inlineStr">
        <is>
          <t>INV-214</t>
        </is>
      </c>
      <c r="G9" s="7" t="inlineStr">
        <is>
          <t>n/a</t>
        </is>
      </c>
      <c r="H9" s="7" t="inlineStr">
        <is>
          <t>GBP</t>
        </is>
      </c>
      <c r="I9" s="10" t="n">
        <v>8289.540000000001</v>
      </c>
      <c r="J9" s="10" t="n">
        <v>921.0599999999999</v>
      </c>
      <c r="K9" s="17" t="n">
        <v>45504</v>
      </c>
      <c r="L9" s="17" t="n">
        <v>45534</v>
      </c>
      <c r="M9" s="10" t="n">
        <v>21</v>
      </c>
      <c r="N9" s="10" t="n">
        <v>0</v>
      </c>
      <c r="O9" s="10" t="n">
        <v>921.0599999999999</v>
      </c>
      <c r="P9" s="10" t="n">
        <v>0</v>
      </c>
      <c r="Q9" s="10" t="n">
        <v>0</v>
      </c>
      <c r="R9" s="10" t="n">
        <v>0</v>
      </c>
      <c r="S9" s="9" t="inlineStr">
        <is>
          <t>Yes</t>
        </is>
      </c>
      <c r="T9" s="10" t="inlineStr">
        <is>
          <t>Yes</t>
        </is>
      </c>
      <c r="U9" s="10" t="n">
        <v>0</v>
      </c>
      <c r="V9" s="8" t="n">
        <v>45536</v>
      </c>
      <c r="W9" s="6" t="inlineStr">
        <is>
          <t>n/a</t>
        </is>
      </c>
      <c r="X9" s="6" t="inlineStr">
        <is>
          <t>n/a</t>
        </is>
      </c>
      <c r="Y9" s="6" t="inlineStr">
        <is>
          <t>n/a</t>
        </is>
      </c>
      <c r="Z9" s="6" t="inlineStr">
        <is>
          <t>n/a</t>
        </is>
      </c>
      <c r="AA9" s="6" t="inlineStr">
        <is>
          <t>n/a</t>
        </is>
      </c>
      <c r="AB9" s="6" t="inlineStr">
        <is>
          <t>East Coast, High risk</t>
        </is>
      </c>
    </row>
    <row r="10">
      <c r="B10" s="6">
        <f>HYPERLINK("https://app.kolleno.com/customers/timeline/3db5a797-eed9-4a02-8afc-3962947d77d6/d67f0362-c652-4000-855b-2a3df77256c7/", "Aqua")</f>
        <v/>
      </c>
      <c r="C10" s="7" t="inlineStr"/>
      <c r="D10" s="8" t="n">
        <v>45491</v>
      </c>
      <c r="E10" s="6" t="inlineStr">
        <is>
          <t>Invoice</t>
        </is>
      </c>
      <c r="F10" s="7" t="inlineStr">
        <is>
          <t>INV-533</t>
        </is>
      </c>
      <c r="G10" s="7" t="inlineStr">
        <is>
          <t>n/a</t>
        </is>
      </c>
      <c r="H10" s="7" t="inlineStr">
        <is>
          <t>GBP</t>
        </is>
      </c>
      <c r="I10" s="10" t="n">
        <v>13195.34</v>
      </c>
      <c r="J10" s="10" t="n">
        <v>13195.34</v>
      </c>
      <c r="K10" s="17" t="n">
        <v>45491</v>
      </c>
      <c r="L10" s="17" t="n">
        <v>45521</v>
      </c>
      <c r="M10" s="10" t="n">
        <v>34</v>
      </c>
      <c r="N10" s="10" t="n">
        <v>0</v>
      </c>
      <c r="O10" s="10" t="n">
        <v>0</v>
      </c>
      <c r="P10" s="10" t="n">
        <v>13195.34</v>
      </c>
      <c r="Q10" s="10" t="n">
        <v>0</v>
      </c>
      <c r="R10" s="10" t="n">
        <v>0</v>
      </c>
      <c r="S10" s="9" t="inlineStr">
        <is>
          <t>Yes</t>
        </is>
      </c>
      <c r="T10" s="10" t="inlineStr">
        <is>
          <t>Yes</t>
        </is>
      </c>
      <c r="U10" s="10" t="n">
        <v>0</v>
      </c>
      <c r="V10" s="8" t="n">
        <v>45536</v>
      </c>
      <c r="W10" s="6" t="inlineStr">
        <is>
          <t>n/a</t>
        </is>
      </c>
      <c r="X10" s="8" t="n">
        <v>45536</v>
      </c>
      <c r="Y10" s="6" t="inlineStr">
        <is>
          <t>Spoke with Julina who mentioned a payment plan for invoice #INV-652 in GBP</t>
        </is>
      </c>
      <c r="Z10" s="8" t="n">
        <v>45536</v>
      </c>
      <c r="AA10" s="8" t="n">
        <v>45536</v>
      </c>
      <c r="AB10" s="6" t="inlineStr">
        <is>
          <t>East Coast, SME</t>
        </is>
      </c>
    </row>
    <row r="11">
      <c r="B11" s="6">
        <f>HYPERLINK("https://app.kolleno.com/customers/timeline/3db5a797-eed9-4a02-8afc-3962947d77d6/d67f0362-c652-4000-855b-2a3df77256c7/", "Aqua")</f>
        <v/>
      </c>
      <c r="C11" s="7" t="inlineStr"/>
      <c r="D11" s="8" t="n">
        <v>45491</v>
      </c>
      <c r="E11" s="6" t="inlineStr">
        <is>
          <t>Invoice</t>
        </is>
      </c>
      <c r="F11" s="7" t="inlineStr">
        <is>
          <t>INV-875</t>
        </is>
      </c>
      <c r="G11" s="7" t="inlineStr">
        <is>
          <t>n/a</t>
        </is>
      </c>
      <c r="H11" s="7" t="inlineStr">
        <is>
          <t>GBP</t>
        </is>
      </c>
      <c r="I11" s="10" t="n">
        <v>17758.68</v>
      </c>
      <c r="J11" s="10" t="n">
        <v>2536.95</v>
      </c>
      <c r="K11" s="17" t="n">
        <v>45405</v>
      </c>
      <c r="L11" s="17" t="n">
        <v>45435</v>
      </c>
      <c r="M11" s="10" t="n">
        <v>120</v>
      </c>
      <c r="N11" s="10" t="n">
        <v>0</v>
      </c>
      <c r="O11" s="10" t="n">
        <v>0</v>
      </c>
      <c r="P11" s="10" t="n">
        <v>0</v>
      </c>
      <c r="Q11" s="10" t="n">
        <v>0</v>
      </c>
      <c r="R11" s="10" t="n">
        <v>2536.95</v>
      </c>
      <c r="S11" s="9" t="inlineStr">
        <is>
          <t>Yes</t>
        </is>
      </c>
      <c r="T11" s="10" t="inlineStr">
        <is>
          <t>Yes</t>
        </is>
      </c>
      <c r="U11" s="10" t="n">
        <v>0</v>
      </c>
      <c r="V11" s="8" t="n">
        <v>45536</v>
      </c>
      <c r="W11" s="6" t="inlineStr">
        <is>
          <t>n/a</t>
        </is>
      </c>
      <c r="X11" s="6" t="inlineStr">
        <is>
          <t>n/a</t>
        </is>
      </c>
      <c r="Y11" s="6" t="inlineStr">
        <is>
          <t>Spoke with Julina who mentioned a payment plan for invoice #INV-652 in GBP</t>
        </is>
      </c>
      <c r="Z11" s="8" t="n">
        <v>45536</v>
      </c>
      <c r="AA11" s="8" t="n">
        <v>45536</v>
      </c>
      <c r="AB11" s="6" t="inlineStr">
        <is>
          <t>SME, West Coast</t>
        </is>
      </c>
    </row>
    <row r="12">
      <c r="B12" s="6">
        <f>HYPERLINK("https://app.kolleno.com/customers/timeline/bf6a1417-5e48-4095-8aee-7fa81fb6e244/d67f0362-c652-4000-855b-2a3df77256c7/", "Arc Security")</f>
        <v/>
      </c>
      <c r="C12" s="7" t="inlineStr"/>
      <c r="D12" s="8" t="n">
        <v>45436</v>
      </c>
      <c r="E12" s="6" t="inlineStr">
        <is>
          <t>Credit Note</t>
        </is>
      </c>
      <c r="F12" s="7" t="inlineStr">
        <is>
          <t>INV-982</t>
        </is>
      </c>
      <c r="G12" s="7" t="inlineStr">
        <is>
          <t>n/a</t>
        </is>
      </c>
      <c r="H12" s="7" t="inlineStr">
        <is>
          <t>GBP</t>
        </is>
      </c>
      <c r="I12" s="10" t="n">
        <v>10696.68</v>
      </c>
      <c r="J12" s="10" t="n">
        <v>2674.17</v>
      </c>
      <c r="K12" s="17" t="n">
        <v>45416</v>
      </c>
      <c r="L12" s="17" t="n">
        <v>45446</v>
      </c>
      <c r="M12" s="10" t="n">
        <v>109</v>
      </c>
      <c r="N12" s="10" t="n">
        <v>0</v>
      </c>
      <c r="O12" s="10" t="n">
        <v>0</v>
      </c>
      <c r="P12" s="10" t="n">
        <v>0</v>
      </c>
      <c r="Q12" s="10" t="n">
        <v>0</v>
      </c>
      <c r="R12" s="10" t="n">
        <v>2674.17</v>
      </c>
      <c r="S12" s="9" t="inlineStr">
        <is>
          <t>Yes</t>
        </is>
      </c>
      <c r="T12" s="10" t="inlineStr">
        <is>
          <t>Yes</t>
        </is>
      </c>
      <c r="U12" s="10" t="n">
        <v>0</v>
      </c>
      <c r="V12" s="8" t="n">
        <v>45536</v>
      </c>
      <c r="W12" s="6" t="inlineStr">
        <is>
          <t>n/a</t>
        </is>
      </c>
      <c r="X12" s="6" t="inlineStr">
        <is>
          <t>n/a</t>
        </is>
      </c>
      <c r="Y12" s="6" t="inlineStr">
        <is>
          <t>n/a</t>
        </is>
      </c>
      <c r="Z12" s="6" t="inlineStr">
        <is>
          <t>n/a</t>
        </is>
      </c>
      <c r="AA12" s="6" t="inlineStr">
        <is>
          <t>n/a</t>
        </is>
      </c>
      <c r="AB12" s="6" t="inlineStr">
        <is>
          <t>West Coast</t>
        </is>
      </c>
    </row>
    <row r="13">
      <c r="B13" s="6">
        <f>HYPERLINK("https://app.kolleno.com/customers/timeline/bf6a1417-5e48-4095-8aee-7fa81fb6e244/d67f0362-c652-4000-855b-2a3df77256c7/", "Arc Security")</f>
        <v/>
      </c>
      <c r="C13" s="7" t="inlineStr"/>
      <c r="D13" s="8" t="n">
        <v>45436</v>
      </c>
      <c r="E13" s="6" t="inlineStr">
        <is>
          <t>Credit Note</t>
        </is>
      </c>
      <c r="F13" s="7" t="inlineStr">
        <is>
          <t>INV-829</t>
        </is>
      </c>
      <c r="G13" s="7" t="inlineStr">
        <is>
          <t>n/a</t>
        </is>
      </c>
      <c r="H13" s="7" t="inlineStr">
        <is>
          <t>GBP</t>
        </is>
      </c>
      <c r="I13" s="10" t="n">
        <v>2785.64</v>
      </c>
      <c r="J13" s="10" t="n">
        <v>557.13</v>
      </c>
      <c r="K13" s="17" t="n">
        <v>45413</v>
      </c>
      <c r="L13" s="17" t="n">
        <v>45443</v>
      </c>
      <c r="M13" s="10" t="n">
        <v>112</v>
      </c>
      <c r="N13" s="10" t="n">
        <v>0</v>
      </c>
      <c r="O13" s="10" t="n">
        <v>0</v>
      </c>
      <c r="P13" s="10" t="n">
        <v>0</v>
      </c>
      <c r="Q13" s="10" t="n">
        <v>0</v>
      </c>
      <c r="R13" s="10" t="n">
        <v>557.13</v>
      </c>
      <c r="S13" s="9" t="inlineStr">
        <is>
          <t>Yes</t>
        </is>
      </c>
      <c r="T13" s="10" t="inlineStr">
        <is>
          <t>Yes</t>
        </is>
      </c>
      <c r="U13" s="10" t="n">
        <v>0</v>
      </c>
      <c r="V13" s="8" t="n">
        <v>45536</v>
      </c>
      <c r="W13" s="6" t="inlineStr">
        <is>
          <t>n/a</t>
        </is>
      </c>
      <c r="X13" s="6" t="inlineStr">
        <is>
          <t>n/a</t>
        </is>
      </c>
      <c r="Y13" s="6" t="inlineStr">
        <is>
          <t>n/a</t>
        </is>
      </c>
      <c r="Z13" s="6" t="inlineStr">
        <is>
          <t>n/a</t>
        </is>
      </c>
      <c r="AA13" s="6" t="inlineStr">
        <is>
          <t>n/a</t>
        </is>
      </c>
      <c r="AB13" s="6" t="inlineStr">
        <is>
          <t>SME, West Coast</t>
        </is>
      </c>
    </row>
    <row r="14">
      <c r="B14" s="6">
        <f>HYPERLINK("https://app.kolleno.com/customers/timeline/6ff14be9-e286-4fac-b699-f95498ad2eda/d67f0362-c652-4000-855b-2a3df77256c7/", "Argo Energy")</f>
        <v/>
      </c>
      <c r="C14" s="7" t="inlineStr"/>
      <c r="D14" s="8" t="n">
        <v>45457</v>
      </c>
      <c r="E14" s="6" t="inlineStr">
        <is>
          <t>Credit Note</t>
        </is>
      </c>
      <c r="F14" s="7" t="inlineStr">
        <is>
          <t>INV-340</t>
        </is>
      </c>
      <c r="G14" s="7" t="inlineStr">
        <is>
          <t>n/a</t>
        </is>
      </c>
      <c r="H14" s="7" t="inlineStr">
        <is>
          <t>GBP</t>
        </is>
      </c>
      <c r="I14" s="10" t="n">
        <v>8762.59</v>
      </c>
      <c r="J14" s="10" t="n">
        <v>1460.43</v>
      </c>
      <c r="K14" s="17" t="n">
        <v>45479</v>
      </c>
      <c r="L14" s="17" t="n">
        <v>45509</v>
      </c>
      <c r="M14" s="10" t="n">
        <v>46</v>
      </c>
      <c r="N14" s="10" t="n">
        <v>0</v>
      </c>
      <c r="O14" s="10" t="n">
        <v>0</v>
      </c>
      <c r="P14" s="10" t="n">
        <v>1460.43</v>
      </c>
      <c r="Q14" s="10" t="n">
        <v>0</v>
      </c>
      <c r="R14" s="10" t="n">
        <v>0</v>
      </c>
      <c r="S14" s="9" t="inlineStr">
        <is>
          <t>Yes</t>
        </is>
      </c>
      <c r="T14" s="10" t="inlineStr">
        <is>
          <t>Yes</t>
        </is>
      </c>
      <c r="U14" s="10" t="n">
        <v>0</v>
      </c>
      <c r="V14" s="8" t="n">
        <v>45536</v>
      </c>
      <c r="W14" s="6" t="inlineStr">
        <is>
          <t>n/a</t>
        </is>
      </c>
      <c r="X14" s="6" t="inlineStr">
        <is>
          <t>n/a</t>
        </is>
      </c>
      <c r="Y14" s="6" t="inlineStr">
        <is>
          <t>Sent a payment reminder email to Calla for invoice #INV-340 in GBP</t>
        </is>
      </c>
      <c r="Z14" s="8" t="n">
        <v>45536</v>
      </c>
      <c r="AA14" s="8" t="n">
        <v>45536</v>
      </c>
      <c r="AB14" s="6" t="inlineStr">
        <is>
          <t>East Coast, High risk</t>
        </is>
      </c>
    </row>
    <row r="15">
      <c r="B15" s="6">
        <f>HYPERLINK("https://app.kolleno.com/customers/timeline/6ff14be9-e286-4fac-b699-f95498ad2eda/d67f0362-c652-4000-855b-2a3df77256c7/", "Argo Energy")</f>
        <v/>
      </c>
      <c r="C15" s="7" t="inlineStr"/>
      <c r="D15" s="8" t="n">
        <v>45457</v>
      </c>
      <c r="E15" s="6" t="inlineStr">
        <is>
          <t>Credit Note</t>
        </is>
      </c>
      <c r="F15" s="7" t="inlineStr">
        <is>
          <t>INV-139</t>
        </is>
      </c>
      <c r="G15" s="7" t="inlineStr">
        <is>
          <t>n/a</t>
        </is>
      </c>
      <c r="H15" s="7" t="inlineStr">
        <is>
          <t>GBP</t>
        </is>
      </c>
      <c r="I15" s="10" t="n">
        <v>1173.12</v>
      </c>
      <c r="J15" s="10" t="n">
        <v>293.28</v>
      </c>
      <c r="K15" s="17" t="n">
        <v>45437</v>
      </c>
      <c r="L15" s="17" t="n">
        <v>45467</v>
      </c>
      <c r="M15" s="10" t="n">
        <v>88</v>
      </c>
      <c r="N15" s="10" t="n">
        <v>0</v>
      </c>
      <c r="O15" s="10" t="n">
        <v>0</v>
      </c>
      <c r="P15" s="10" t="n">
        <v>0</v>
      </c>
      <c r="Q15" s="10" t="n">
        <v>293.28</v>
      </c>
      <c r="R15" s="10" t="n">
        <v>0</v>
      </c>
      <c r="S15" s="9" t="inlineStr">
        <is>
          <t>Yes</t>
        </is>
      </c>
      <c r="T15" s="10" t="inlineStr">
        <is>
          <t>Yes</t>
        </is>
      </c>
      <c r="U15" s="10" t="n">
        <v>0</v>
      </c>
      <c r="V15" s="8" t="n">
        <v>45536</v>
      </c>
      <c r="W15" s="6" t="inlineStr">
        <is>
          <t>n/a</t>
        </is>
      </c>
      <c r="X15" s="6" t="inlineStr">
        <is>
          <t>n/a</t>
        </is>
      </c>
      <c r="Y15" s="6" t="inlineStr">
        <is>
          <t>Sent a payment reminder email to Calla for invoice #INV-340 in GBP</t>
        </is>
      </c>
      <c r="Z15" s="8" t="n">
        <v>45536</v>
      </c>
      <c r="AA15" s="8" t="n">
        <v>45536</v>
      </c>
      <c r="AB15" s="6" t="inlineStr">
        <is>
          <t>East Coast, Low risk</t>
        </is>
      </c>
    </row>
    <row r="16">
      <c r="B16" s="6">
        <f>HYPERLINK("https://app.kolleno.com/customers/timeline/a343118e-71b1-426f-b9b2-75c8644dae23/d67f0362-c652-4000-855b-2a3df77256c7/", "Atlas Stationary")</f>
        <v/>
      </c>
      <c r="C16" s="7" t="inlineStr"/>
      <c r="D16" s="8" t="n">
        <v>45489</v>
      </c>
      <c r="E16" s="6" t="inlineStr">
        <is>
          <t>Credit Note</t>
        </is>
      </c>
      <c r="F16" s="7" t="inlineStr">
        <is>
          <t>INV-592</t>
        </is>
      </c>
      <c r="G16" s="7" t="inlineStr">
        <is>
          <t>n/a</t>
        </is>
      </c>
      <c r="H16" s="7" t="inlineStr">
        <is>
          <t>GBP</t>
        </is>
      </c>
      <c r="I16" s="10" t="n">
        <v>9132</v>
      </c>
      <c r="J16" s="10" t="n">
        <v>1014.67</v>
      </c>
      <c r="K16" s="17" t="n">
        <v>45505</v>
      </c>
      <c r="L16" s="17" t="n">
        <v>45535</v>
      </c>
      <c r="M16" s="10" t="n">
        <v>20</v>
      </c>
      <c r="N16" s="10" t="n">
        <v>0</v>
      </c>
      <c r="O16" s="10" t="n">
        <v>1014.67</v>
      </c>
      <c r="P16" s="10" t="n">
        <v>0</v>
      </c>
      <c r="Q16" s="10" t="n">
        <v>0</v>
      </c>
      <c r="R16" s="10" t="n">
        <v>0</v>
      </c>
      <c r="S16" s="9" t="inlineStr">
        <is>
          <t>Yes</t>
        </is>
      </c>
      <c r="T16" s="10" t="inlineStr">
        <is>
          <t>Yes</t>
        </is>
      </c>
      <c r="U16" s="10" t="n">
        <v>0</v>
      </c>
      <c r="V16" s="8" t="n">
        <v>45536</v>
      </c>
      <c r="W16" s="6" t="inlineStr">
        <is>
          <t>n/a</t>
        </is>
      </c>
      <c r="X16" s="6" t="inlineStr">
        <is>
          <t>n/a</t>
        </is>
      </c>
      <c r="Y16" s="6" t="inlineStr">
        <is>
          <t>Feodora called and confirmed payment of 9132 for invoice #INV-592 in GBP</t>
        </is>
      </c>
      <c r="Z16" s="8" t="n">
        <v>45536</v>
      </c>
      <c r="AA16" s="8" t="n">
        <v>45536</v>
      </c>
      <c r="AB16" s="6" t="inlineStr">
        <is>
          <t>East Coast, High risk</t>
        </is>
      </c>
    </row>
    <row r="17">
      <c r="B17" s="6">
        <f>HYPERLINK("https://app.kolleno.com/customers/timeline/a343118e-71b1-426f-b9b2-75c8644dae23/d67f0362-c652-4000-855b-2a3df77256c7/", "Atlas Stationary")</f>
        <v/>
      </c>
      <c r="C17" s="7" t="inlineStr"/>
      <c r="D17" s="8" t="n">
        <v>45489</v>
      </c>
      <c r="E17" s="6" t="inlineStr">
        <is>
          <t>Credit Note</t>
        </is>
      </c>
      <c r="F17" s="7" t="inlineStr">
        <is>
          <t>INV-220</t>
        </is>
      </c>
      <c r="G17" s="7" t="inlineStr">
        <is>
          <t>n/a</t>
        </is>
      </c>
      <c r="H17" s="7" t="inlineStr">
        <is>
          <t>GBP</t>
        </is>
      </c>
      <c r="I17" s="10" t="n">
        <v>9070.74</v>
      </c>
      <c r="J17" s="10" t="n">
        <v>1007.86</v>
      </c>
      <c r="K17" s="17" t="n">
        <v>45468</v>
      </c>
      <c r="L17" s="17" t="n">
        <v>45498</v>
      </c>
      <c r="M17" s="10" t="n">
        <v>57</v>
      </c>
      <c r="N17" s="10" t="n">
        <v>0</v>
      </c>
      <c r="O17" s="10" t="n">
        <v>0</v>
      </c>
      <c r="P17" s="10" t="n">
        <v>1007.86</v>
      </c>
      <c r="Q17" s="10" t="n">
        <v>0</v>
      </c>
      <c r="R17" s="10" t="n">
        <v>0</v>
      </c>
      <c r="S17" s="9" t="inlineStr">
        <is>
          <t>Yes</t>
        </is>
      </c>
      <c r="T17" s="10" t="inlineStr">
        <is>
          <t>Yes</t>
        </is>
      </c>
      <c r="U17" s="10" t="n">
        <v>0</v>
      </c>
      <c r="V17" s="8" t="n">
        <v>45536</v>
      </c>
      <c r="W17" s="6" t="inlineStr">
        <is>
          <t>n/a</t>
        </is>
      </c>
      <c r="X17" s="6" t="inlineStr">
        <is>
          <t>n/a</t>
        </is>
      </c>
      <c r="Y17" s="6" t="inlineStr">
        <is>
          <t>Feodora called and confirmed payment of 9132 for invoice #INV-592 in GBP</t>
        </is>
      </c>
      <c r="Z17" s="8" t="n">
        <v>45536</v>
      </c>
      <c r="AA17" s="8" t="n">
        <v>45536</v>
      </c>
      <c r="AB17" s="6" t="inlineStr">
        <is>
          <t>East Coast, Enterprise</t>
        </is>
      </c>
    </row>
    <row r="18">
      <c r="B18" s="6">
        <f>HYPERLINK("https://app.kolleno.com/customers/timeline/c7abb97e-ff9d-40b9-977a-3f3f87a8b63a/d67f0362-c652-4000-855b-2a3df77256c7/", "Besmirched")</f>
        <v/>
      </c>
      <c r="C18" s="7" t="inlineStr"/>
      <c r="D18" s="8" t="n">
        <v>45378</v>
      </c>
      <c r="E18" s="6" t="inlineStr">
        <is>
          <t>Credit Note</t>
        </is>
      </c>
      <c r="F18" s="7" t="inlineStr">
        <is>
          <t>INV-808</t>
        </is>
      </c>
      <c r="G18" s="7" t="inlineStr">
        <is>
          <t>n/a</t>
        </is>
      </c>
      <c r="H18" s="7" t="inlineStr">
        <is>
          <t>GBP</t>
        </is>
      </c>
      <c r="I18" s="10" t="n">
        <v>4674.54</v>
      </c>
      <c r="J18" s="10" t="n">
        <v>667.79</v>
      </c>
      <c r="K18" s="17" t="n">
        <v>45370</v>
      </c>
      <c r="L18" s="17" t="n">
        <v>45400</v>
      </c>
      <c r="M18" s="10" t="n">
        <v>155</v>
      </c>
      <c r="N18" s="10" t="n">
        <v>0</v>
      </c>
      <c r="O18" s="10" t="n">
        <v>0</v>
      </c>
      <c r="P18" s="10" t="n">
        <v>0</v>
      </c>
      <c r="Q18" s="10" t="n">
        <v>0</v>
      </c>
      <c r="R18" s="10" t="n">
        <v>667.79</v>
      </c>
      <c r="S18" s="9" t="inlineStr">
        <is>
          <t>Yes</t>
        </is>
      </c>
      <c r="T18" s="10" t="inlineStr">
        <is>
          <t>Yes</t>
        </is>
      </c>
      <c r="U18" s="10" t="n">
        <v>0</v>
      </c>
      <c r="V18" s="8" t="n">
        <v>45536</v>
      </c>
      <c r="W18" s="6" t="inlineStr">
        <is>
          <t>n/a</t>
        </is>
      </c>
      <c r="X18" s="6" t="inlineStr">
        <is>
          <t>n/a</t>
        </is>
      </c>
      <c r="Y18" s="6" t="inlineStr">
        <is>
          <t>Sent a thank you email to Aloysia for timely payment of invoice #INV-658 in GBP</t>
        </is>
      </c>
      <c r="Z18" s="8" t="n">
        <v>45536</v>
      </c>
      <c r="AA18" s="8" t="n">
        <v>45536</v>
      </c>
      <c r="AB18" s="6" t="inlineStr">
        <is>
          <t>East Coast</t>
        </is>
      </c>
    </row>
    <row r="19">
      <c r="B19" s="6">
        <f>HYPERLINK("https://app.kolleno.com/customers/timeline/5d7db55a-9586-4de7-8a86-c62e418d1f29/d67f0362-c652-4000-855b-2a3df77256c7/", "Best Bytes")</f>
        <v/>
      </c>
      <c r="C19" s="7" t="inlineStr"/>
      <c r="D19" s="8" t="n">
        <v>45403</v>
      </c>
      <c r="E19" s="6" t="inlineStr">
        <is>
          <t>Credit Note</t>
        </is>
      </c>
      <c r="F19" s="7" t="inlineStr">
        <is>
          <t>INV-314</t>
        </is>
      </c>
      <c r="G19" s="7" t="inlineStr">
        <is>
          <t>n/a</t>
        </is>
      </c>
      <c r="H19" s="7" t="inlineStr">
        <is>
          <t>GBP</t>
        </is>
      </c>
      <c r="I19" s="10" t="n">
        <v>6101.55</v>
      </c>
      <c r="J19" s="10" t="n">
        <v>6101.55</v>
      </c>
      <c r="K19" s="17" t="n">
        <v>45466</v>
      </c>
      <c r="L19" s="17" t="n">
        <v>45496</v>
      </c>
      <c r="M19" s="10" t="n">
        <v>59</v>
      </c>
      <c r="N19" s="10" t="n">
        <v>0</v>
      </c>
      <c r="O19" s="10" t="n">
        <v>0</v>
      </c>
      <c r="P19" s="10" t="n">
        <v>6101.55</v>
      </c>
      <c r="Q19" s="10" t="n">
        <v>0</v>
      </c>
      <c r="R19" s="10" t="n">
        <v>0</v>
      </c>
      <c r="S19" s="9" t="inlineStr">
        <is>
          <t>Yes</t>
        </is>
      </c>
      <c r="T19" s="10" t="inlineStr">
        <is>
          <t>Yes</t>
        </is>
      </c>
      <c r="U19" s="10" t="n">
        <v>0</v>
      </c>
      <c r="V19" s="8" t="n">
        <v>45536</v>
      </c>
      <c r="W19" s="6" t="inlineStr">
        <is>
          <t>n/a</t>
        </is>
      </c>
      <c r="X19" s="6" t="inlineStr">
        <is>
          <t>n/a</t>
        </is>
      </c>
      <c r="Y19" s="6" t="inlineStr">
        <is>
          <t>Left a voicemail for Larisa to discuss payment options for invoice #INV-584 in GBP</t>
        </is>
      </c>
      <c r="Z19" s="8" t="n">
        <v>45536</v>
      </c>
      <c r="AA19" s="8" t="n">
        <v>45536</v>
      </c>
      <c r="AB19" s="6" t="inlineStr">
        <is>
          <t>East Coast, Low risk</t>
        </is>
      </c>
    </row>
    <row r="20">
      <c r="B20" s="6">
        <f>HYPERLINK("https://app.kolleno.com/customers/timeline/fce37c92-317b-4c7c-8650-9003e9d522d2/d67f0362-c652-4000-855b-2a3df77256c7/", "Bluelake Realtors")</f>
        <v/>
      </c>
      <c r="C20" s="7" t="inlineStr"/>
      <c r="D20" s="8" t="n">
        <v>45505</v>
      </c>
      <c r="E20" s="6" t="inlineStr">
        <is>
          <t>Credit Note</t>
        </is>
      </c>
      <c r="F20" s="7" t="inlineStr">
        <is>
          <t>INV-356</t>
        </is>
      </c>
      <c r="G20" s="7" t="inlineStr">
        <is>
          <t>n/a</t>
        </is>
      </c>
      <c r="H20" s="7" t="inlineStr">
        <is>
          <t>GBP</t>
        </is>
      </c>
      <c r="I20" s="10" t="n">
        <v>13508</v>
      </c>
      <c r="J20" s="10" t="n">
        <v>6754</v>
      </c>
      <c r="K20" s="17" t="n">
        <v>45494</v>
      </c>
      <c r="L20" s="17" t="n">
        <v>45524</v>
      </c>
      <c r="M20" s="10" t="n">
        <v>31</v>
      </c>
      <c r="N20" s="10" t="n">
        <v>0</v>
      </c>
      <c r="O20" s="10" t="n">
        <v>0</v>
      </c>
      <c r="P20" s="10" t="n">
        <v>6754</v>
      </c>
      <c r="Q20" s="10" t="n">
        <v>0</v>
      </c>
      <c r="R20" s="10" t="n">
        <v>0</v>
      </c>
      <c r="S20" s="9" t="inlineStr">
        <is>
          <t>Yes</t>
        </is>
      </c>
      <c r="T20" s="10" t="inlineStr">
        <is>
          <t>Yes</t>
        </is>
      </c>
      <c r="U20" s="10" t="n">
        <v>0</v>
      </c>
      <c r="V20" s="8" t="n">
        <v>45536</v>
      </c>
      <c r="W20" s="6" t="inlineStr">
        <is>
          <t>n/a</t>
        </is>
      </c>
      <c r="X20" s="6" t="inlineStr">
        <is>
          <t>n/a</t>
        </is>
      </c>
      <c r="Y20" s="6" t="inlineStr">
        <is>
          <t>n/a</t>
        </is>
      </c>
      <c r="Z20" s="6" t="inlineStr">
        <is>
          <t>n/a</t>
        </is>
      </c>
      <c r="AA20" s="6" t="inlineStr">
        <is>
          <t>n/a</t>
        </is>
      </c>
      <c r="AB20" s="6" t="inlineStr">
        <is>
          <t>SME, West Coast</t>
        </is>
      </c>
    </row>
    <row r="21">
      <c r="B21" s="6">
        <f>HYPERLINK("https://app.kolleno.com/customers/timeline/9638ded1-be95-4ad3-a7ca-0c6c456a4afe/d67f0362-c652-4000-855b-2a3df77256c7/", "Blue Smoke")</f>
        <v/>
      </c>
      <c r="C21" s="7" t="inlineStr"/>
      <c r="D21" s="8" t="n">
        <v>45446</v>
      </c>
      <c r="E21" s="6" t="inlineStr">
        <is>
          <t>Credit Note</t>
        </is>
      </c>
      <c r="F21" s="7" t="inlineStr">
        <is>
          <t>INV-343</t>
        </is>
      </c>
      <c r="G21" s="7" t="inlineStr">
        <is>
          <t>n/a</t>
        </is>
      </c>
      <c r="H21" s="7" t="inlineStr">
        <is>
          <t>GBP</t>
        </is>
      </c>
      <c r="I21" s="10" t="n">
        <v>9304.799999999999</v>
      </c>
      <c r="J21" s="10" t="n">
        <v>9304.799999999999</v>
      </c>
      <c r="K21" s="17" t="n">
        <v>45526</v>
      </c>
      <c r="L21" s="17" t="n">
        <v>45556</v>
      </c>
      <c r="M21" s="10" t="n">
        <v>-1</v>
      </c>
      <c r="N21" s="10" t="n">
        <v>9304.799999999999</v>
      </c>
      <c r="O21" s="10" t="n">
        <v>0</v>
      </c>
      <c r="P21" s="10" t="n">
        <v>0</v>
      </c>
      <c r="Q21" s="10" t="n">
        <v>0</v>
      </c>
      <c r="R21" s="10" t="n">
        <v>0</v>
      </c>
      <c r="S21" s="9" t="inlineStr">
        <is>
          <t>Yes</t>
        </is>
      </c>
      <c r="T21" s="10" t="inlineStr">
        <is>
          <t>Yes</t>
        </is>
      </c>
      <c r="U21" s="10" t="n">
        <v>0</v>
      </c>
      <c r="V21" s="8" t="n">
        <v>45536</v>
      </c>
      <c r="W21" s="6" t="inlineStr">
        <is>
          <t>n/a</t>
        </is>
      </c>
      <c r="X21" s="6" t="inlineStr">
        <is>
          <t>n/a</t>
        </is>
      </c>
      <c r="Y21" s="6" t="inlineStr">
        <is>
          <t>Left a voicemail for Holly-Anne regarding an overdue payment for invoice #INV-566 in GBP</t>
        </is>
      </c>
      <c r="Z21" s="8" t="n">
        <v>45536</v>
      </c>
      <c r="AA21" s="8" t="n">
        <v>45536</v>
      </c>
      <c r="AB21" s="6" t="inlineStr">
        <is>
          <t>High risk, West Coast</t>
        </is>
      </c>
    </row>
    <row r="22">
      <c r="B22" s="6">
        <f>HYPERLINK("https://app.kolleno.com/customers/timeline/8bd7cdf4-3d7f-4ce5-adcd-9479379289c2/d67f0362-c652-4000-855b-2a3df77256c7/", "Bluewhale Surfboards")</f>
        <v/>
      </c>
      <c r="C22" s="7" t="inlineStr"/>
      <c r="D22" s="8" t="n">
        <v>45419</v>
      </c>
      <c r="E22" s="6" t="inlineStr">
        <is>
          <t>Credit Note</t>
        </is>
      </c>
      <c r="F22" s="7" t="inlineStr">
        <is>
          <t>INV-168</t>
        </is>
      </c>
      <c r="G22" s="7" t="inlineStr">
        <is>
          <t>n/a</t>
        </is>
      </c>
      <c r="H22" s="7" t="inlineStr">
        <is>
          <t>GBP</t>
        </is>
      </c>
      <c r="I22" s="10" t="n">
        <v>2618.4</v>
      </c>
      <c r="J22" s="10" t="n">
        <v>2618.4</v>
      </c>
      <c r="K22" s="17" t="n">
        <v>45529</v>
      </c>
      <c r="L22" s="17" t="n">
        <v>45559</v>
      </c>
      <c r="M22" s="10" t="n">
        <v>-4</v>
      </c>
      <c r="N22" s="10" t="n">
        <v>2618.4</v>
      </c>
      <c r="O22" s="10" t="n">
        <v>0</v>
      </c>
      <c r="P22" s="10" t="n">
        <v>0</v>
      </c>
      <c r="Q22" s="10" t="n">
        <v>0</v>
      </c>
      <c r="R22" s="10" t="n">
        <v>0</v>
      </c>
      <c r="S22" s="9" t="inlineStr">
        <is>
          <t>Yes</t>
        </is>
      </c>
      <c r="T22" s="10" t="inlineStr">
        <is>
          <t>Yes</t>
        </is>
      </c>
      <c r="U22" s="10" t="n">
        <v>0</v>
      </c>
      <c r="V22" s="8" t="n">
        <v>45536</v>
      </c>
      <c r="W22" s="6" t="inlineStr">
        <is>
          <t>n/a</t>
        </is>
      </c>
      <c r="X22" s="6" t="inlineStr">
        <is>
          <t>n/a</t>
        </is>
      </c>
      <c r="Y22" s="6" t="inlineStr">
        <is>
          <t>Received an SMS from Allie confirming payment of 16377.12 for invoice #INV-717 in GBP</t>
        </is>
      </c>
      <c r="Z22" s="8" t="n">
        <v>45536</v>
      </c>
      <c r="AA22" s="8" t="n">
        <v>45536</v>
      </c>
      <c r="AB22" s="6" t="inlineStr">
        <is>
          <t>East Coast, High risk</t>
        </is>
      </c>
    </row>
    <row r="23">
      <c r="B23" s="6">
        <f>HYPERLINK("https://app.kolleno.com/customers/timeline/0377db4d-eaab-445b-98bf-f031dea82d0f/d67f0362-c652-4000-855b-2a3df77256c7/", "Bolted")</f>
        <v/>
      </c>
      <c r="C23" s="7" t="inlineStr"/>
      <c r="D23" s="8" t="n">
        <v>45379</v>
      </c>
      <c r="E23" s="6" t="inlineStr">
        <is>
          <t>Credit Note</t>
        </is>
      </c>
      <c r="F23" s="7" t="inlineStr">
        <is>
          <t>INV-706</t>
        </is>
      </c>
      <c r="G23" s="7" t="inlineStr">
        <is>
          <t>n/a</t>
        </is>
      </c>
      <c r="H23" s="7" t="inlineStr">
        <is>
          <t>GBP</t>
        </is>
      </c>
      <c r="I23" s="10" t="n">
        <v>11542</v>
      </c>
      <c r="J23" s="10" t="n">
        <v>2885.5</v>
      </c>
      <c r="K23" s="17" t="n">
        <v>45346</v>
      </c>
      <c r="L23" s="17" t="n">
        <v>45376</v>
      </c>
      <c r="M23" s="10" t="n">
        <v>179</v>
      </c>
      <c r="N23" s="10" t="n">
        <v>0</v>
      </c>
      <c r="O23" s="10" t="n">
        <v>0</v>
      </c>
      <c r="P23" s="10" t="n">
        <v>0</v>
      </c>
      <c r="Q23" s="10" t="n">
        <v>0</v>
      </c>
      <c r="R23" s="10" t="n">
        <v>2885.5</v>
      </c>
      <c r="S23" s="9" t="inlineStr">
        <is>
          <t>Yes</t>
        </is>
      </c>
      <c r="T23" s="10" t="inlineStr">
        <is>
          <t>Yes</t>
        </is>
      </c>
      <c r="U23" s="10" t="n">
        <v>0</v>
      </c>
      <c r="V23" s="8" t="n">
        <v>45536</v>
      </c>
      <c r="W23" s="6" t="inlineStr">
        <is>
          <t>n/a</t>
        </is>
      </c>
      <c r="X23" s="6" t="inlineStr">
        <is>
          <t>n/a</t>
        </is>
      </c>
      <c r="Y23" s="6" t="inlineStr">
        <is>
          <t>Left a voicemail for Pauline to discuss payment of 19888.64 for invoice #INV-283 in GBP</t>
        </is>
      </c>
      <c r="Z23" s="8" t="n">
        <v>45536</v>
      </c>
      <c r="AA23" s="8" t="n">
        <v>45536</v>
      </c>
      <c r="AB23" s="6" t="inlineStr">
        <is>
          <t>West Coast</t>
        </is>
      </c>
    </row>
    <row r="24">
      <c r="B24" s="6">
        <f>HYPERLINK("https://app.kolleno.com/customers/timeline/0377db4d-eaab-445b-98bf-f031dea82d0f/d67f0362-c652-4000-855b-2a3df77256c7/", "Bolted")</f>
        <v/>
      </c>
      <c r="C24" s="7" t="inlineStr"/>
      <c r="D24" s="8" t="n">
        <v>45379</v>
      </c>
      <c r="E24" s="6" t="inlineStr">
        <is>
          <t>Credit Note</t>
        </is>
      </c>
      <c r="F24" s="7" t="inlineStr">
        <is>
          <t>INV-173</t>
        </is>
      </c>
      <c r="G24" s="7" t="inlineStr">
        <is>
          <t>n/a</t>
        </is>
      </c>
      <c r="H24" s="7" t="inlineStr">
        <is>
          <t>GBP</t>
        </is>
      </c>
      <c r="I24" s="10" t="n">
        <v>10162.24</v>
      </c>
      <c r="J24" s="10" t="n">
        <v>1451.75</v>
      </c>
      <c r="K24" s="17" t="n">
        <v>45445</v>
      </c>
      <c r="L24" s="17" t="n">
        <v>45475</v>
      </c>
      <c r="M24" s="10" t="n">
        <v>80</v>
      </c>
      <c r="N24" s="10" t="n">
        <v>0</v>
      </c>
      <c r="O24" s="10" t="n">
        <v>0</v>
      </c>
      <c r="P24" s="10" t="n">
        <v>0</v>
      </c>
      <c r="Q24" s="10" t="n">
        <v>1451.75</v>
      </c>
      <c r="R24" s="10" t="n">
        <v>0</v>
      </c>
      <c r="S24" s="9" t="inlineStr">
        <is>
          <t>Yes</t>
        </is>
      </c>
      <c r="T24" s="10" t="inlineStr">
        <is>
          <t>Yes</t>
        </is>
      </c>
      <c r="U24" s="10" t="n">
        <v>0</v>
      </c>
      <c r="V24" s="8" t="n">
        <v>45536</v>
      </c>
      <c r="W24" s="6" t="inlineStr">
        <is>
          <t>n/a</t>
        </is>
      </c>
      <c r="X24" s="8" t="n">
        <v>45536</v>
      </c>
      <c r="Y24" s="6" t="inlineStr">
        <is>
          <t>Left a voicemail for Pauline to discuss payment of 19888.64 for invoice #INV-283 in GBP</t>
        </is>
      </c>
      <c r="Z24" s="8" t="n">
        <v>45536</v>
      </c>
      <c r="AA24" s="8" t="n">
        <v>45536</v>
      </c>
      <c r="AB24" s="6" t="inlineStr">
        <is>
          <t>SME, West Coast</t>
        </is>
      </c>
    </row>
    <row r="25">
      <c r="B25" s="6">
        <f>HYPERLINK("https://app.kolleno.com/customers/timeline/e9eead54-a297-4eec-8bb9-7ce92198c490/d67f0362-c652-4000-855b-2a3df77256c7/", "Buckle Up Kids")</f>
        <v/>
      </c>
      <c r="C25" s="7" t="inlineStr"/>
      <c r="D25" s="8" t="n">
        <v>45393</v>
      </c>
      <c r="E25" s="6" t="inlineStr">
        <is>
          <t>Credit Note</t>
        </is>
      </c>
      <c r="F25" s="7" t="inlineStr">
        <is>
          <t>INV-843</t>
        </is>
      </c>
      <c r="G25" s="7" t="inlineStr">
        <is>
          <t>n/a</t>
        </is>
      </c>
      <c r="H25" s="7" t="inlineStr">
        <is>
          <t>GBP</t>
        </is>
      </c>
      <c r="I25" s="10" t="n">
        <v>2992.5</v>
      </c>
      <c r="J25" s="10" t="n">
        <v>374.06</v>
      </c>
      <c r="K25" s="17" t="n">
        <v>45369</v>
      </c>
      <c r="L25" s="17" t="n">
        <v>45399</v>
      </c>
      <c r="M25" s="10" t="n">
        <v>156</v>
      </c>
      <c r="N25" s="10" t="n">
        <v>0</v>
      </c>
      <c r="O25" s="10" t="n">
        <v>0</v>
      </c>
      <c r="P25" s="10" t="n">
        <v>0</v>
      </c>
      <c r="Q25" s="10" t="n">
        <v>0</v>
      </c>
      <c r="R25" s="10" t="n">
        <v>374.06</v>
      </c>
      <c r="S25" s="9" t="inlineStr">
        <is>
          <t>Yes</t>
        </is>
      </c>
      <c r="T25" s="10" t="inlineStr">
        <is>
          <t>Yes</t>
        </is>
      </c>
      <c r="U25" s="10" t="n">
        <v>0</v>
      </c>
      <c r="V25" s="8" t="n">
        <v>45536</v>
      </c>
      <c r="W25" s="6" t="inlineStr">
        <is>
          <t>n/a</t>
        </is>
      </c>
      <c r="X25" s="6" t="inlineStr">
        <is>
          <t>n/a</t>
        </is>
      </c>
      <c r="Y25" s="6" t="inlineStr">
        <is>
          <t>Left a voicemail for Em to discuss payment terms for invoice #INV-843 in GBP</t>
        </is>
      </c>
      <c r="Z25" s="8" t="n">
        <v>45536</v>
      </c>
      <c r="AA25" s="8" t="n">
        <v>45536</v>
      </c>
      <c r="AB25" s="6" t="inlineStr">
        <is>
          <t>Low risk, West Coast</t>
        </is>
      </c>
    </row>
    <row r="26">
      <c r="B26" s="6">
        <f>HYPERLINK("https://app.kolleno.com/customers/timeline/4c9fb07c-973b-449f-85cb-9e44f8c34161/d67f0362-c652-4000-855b-2a3df77256c7/", "Castleview Hotels")</f>
        <v/>
      </c>
      <c r="C26" s="7" t="inlineStr"/>
      <c r="D26" s="8" t="n">
        <v>45375</v>
      </c>
      <c r="E26" s="6" t="inlineStr">
        <is>
          <t>Credit Note</t>
        </is>
      </c>
      <c r="F26" s="7" t="inlineStr">
        <is>
          <t>INV-250</t>
        </is>
      </c>
      <c r="G26" s="7" t="inlineStr">
        <is>
          <t>n/a</t>
        </is>
      </c>
      <c r="H26" s="7" t="inlineStr">
        <is>
          <t>GBP</t>
        </is>
      </c>
      <c r="I26" s="10" t="n">
        <v>11631.4</v>
      </c>
      <c r="J26" s="10" t="n">
        <v>2326.28</v>
      </c>
      <c r="K26" s="17" t="n">
        <v>45416</v>
      </c>
      <c r="L26" s="17" t="n">
        <v>45446</v>
      </c>
      <c r="M26" s="10" t="n">
        <v>109</v>
      </c>
      <c r="N26" s="10" t="n">
        <v>0</v>
      </c>
      <c r="O26" s="10" t="n">
        <v>0</v>
      </c>
      <c r="P26" s="10" t="n">
        <v>0</v>
      </c>
      <c r="Q26" s="10" t="n">
        <v>0</v>
      </c>
      <c r="R26" s="10" t="n">
        <v>2326.28</v>
      </c>
      <c r="S26" s="9" t="inlineStr">
        <is>
          <t>Yes</t>
        </is>
      </c>
      <c r="T26" s="10" t="inlineStr">
        <is>
          <t>Yes</t>
        </is>
      </c>
      <c r="U26" s="10" t="n">
        <v>0</v>
      </c>
      <c r="V26" s="8" t="n">
        <v>45536</v>
      </c>
      <c r="W26" s="6" t="inlineStr">
        <is>
          <t>n/a</t>
        </is>
      </c>
      <c r="X26" s="8" t="n">
        <v>45536</v>
      </c>
      <c r="Y26" s="6" t="inlineStr">
        <is>
          <t>Sent a payment confirmation email to Meaghan for payment received for invoice #INV-976 in GBP</t>
        </is>
      </c>
      <c r="Z26" s="8" t="n">
        <v>45536</v>
      </c>
      <c r="AA26" s="8" t="n">
        <v>45536</v>
      </c>
      <c r="AB26" s="6" t="inlineStr">
        <is>
          <t>East Coast</t>
        </is>
      </c>
    </row>
    <row r="27">
      <c r="B27" s="6">
        <f>HYPERLINK("https://app.kolleno.com/customers/timeline/39a05c75-347b-435b-abcb-f912fd691250/d67f0362-c652-4000-855b-2a3df77256c7/", "Chloe's Corner")</f>
        <v/>
      </c>
      <c r="C27" s="7" t="inlineStr"/>
      <c r="D27" s="8" t="n">
        <v>45459</v>
      </c>
      <c r="E27" s="6" t="inlineStr">
        <is>
          <t>Credit Note</t>
        </is>
      </c>
      <c r="F27" s="7" t="inlineStr">
        <is>
          <t>INV-826</t>
        </is>
      </c>
      <c r="G27" s="7" t="inlineStr">
        <is>
          <t>n/a</t>
        </is>
      </c>
      <c r="H27" s="7" t="inlineStr">
        <is>
          <t>GBP</t>
        </is>
      </c>
      <c r="I27" s="10" t="n">
        <v>14563.5</v>
      </c>
      <c r="J27" s="10" t="n">
        <v>3640.88</v>
      </c>
      <c r="K27" s="17" t="n">
        <v>45465</v>
      </c>
      <c r="L27" s="17" t="n">
        <v>45495</v>
      </c>
      <c r="M27" s="10" t="n">
        <v>60</v>
      </c>
      <c r="N27" s="10" t="n">
        <v>0</v>
      </c>
      <c r="O27" s="10" t="n">
        <v>0</v>
      </c>
      <c r="P27" s="10" t="n">
        <v>3640.88</v>
      </c>
      <c r="Q27" s="10" t="n">
        <v>0</v>
      </c>
      <c r="R27" s="10" t="n">
        <v>0</v>
      </c>
      <c r="S27" s="9" t="inlineStr">
        <is>
          <t>Yes</t>
        </is>
      </c>
      <c r="T27" s="10" t="inlineStr">
        <is>
          <t>Yes</t>
        </is>
      </c>
      <c r="U27" s="10" t="n">
        <v>0</v>
      </c>
      <c r="V27" s="8" t="n">
        <v>45536</v>
      </c>
      <c r="W27" s="6" t="inlineStr">
        <is>
          <t>n/a</t>
        </is>
      </c>
      <c r="X27" s="6" t="inlineStr">
        <is>
          <t>n/a</t>
        </is>
      </c>
      <c r="Y27" s="6" t="inlineStr">
        <is>
          <t>n/a</t>
        </is>
      </c>
      <c r="Z27" s="6" t="inlineStr">
        <is>
          <t>n/a</t>
        </is>
      </c>
      <c r="AA27" s="6" t="inlineStr">
        <is>
          <t>n/a</t>
        </is>
      </c>
      <c r="AB27" s="6" t="inlineStr">
        <is>
          <t>East Coast</t>
        </is>
      </c>
    </row>
    <row r="28">
      <c r="B28" s="6">
        <f>HYPERLINK("https://app.kolleno.com/customers/timeline/39a05c75-347b-435b-abcb-f912fd691250/d67f0362-c652-4000-855b-2a3df77256c7/", "Chloe's Corner")</f>
        <v/>
      </c>
      <c r="C28" s="7" t="inlineStr"/>
      <c r="D28" s="8" t="n">
        <v>45459</v>
      </c>
      <c r="E28" s="6" t="inlineStr">
        <is>
          <t>Credit Note</t>
        </is>
      </c>
      <c r="F28" s="7" t="inlineStr">
        <is>
          <t>INV-895</t>
        </is>
      </c>
      <c r="G28" s="7" t="inlineStr">
        <is>
          <t>n/a</t>
        </is>
      </c>
      <c r="H28" s="7" t="inlineStr">
        <is>
          <t>GBP</t>
        </is>
      </c>
      <c r="I28" s="10" t="n">
        <v>4751.9</v>
      </c>
      <c r="J28" s="10" t="n">
        <v>1583.97</v>
      </c>
      <c r="K28" s="17" t="n">
        <v>45427</v>
      </c>
      <c r="L28" s="17" t="n">
        <v>45457</v>
      </c>
      <c r="M28" s="10" t="n">
        <v>98</v>
      </c>
      <c r="N28" s="10" t="n">
        <v>0</v>
      </c>
      <c r="O28" s="10" t="n">
        <v>0</v>
      </c>
      <c r="P28" s="10" t="n">
        <v>0</v>
      </c>
      <c r="Q28" s="10" t="n">
        <v>0</v>
      </c>
      <c r="R28" s="10" t="n">
        <v>1583.97</v>
      </c>
      <c r="S28" s="9" t="inlineStr">
        <is>
          <t>Yes</t>
        </is>
      </c>
      <c r="T28" s="10" t="inlineStr">
        <is>
          <t>Yes</t>
        </is>
      </c>
      <c r="U28" s="10" t="n">
        <v>0</v>
      </c>
      <c r="V28" s="8" t="n">
        <v>45536</v>
      </c>
      <c r="W28" s="6" t="inlineStr">
        <is>
          <t>n/a</t>
        </is>
      </c>
      <c r="X28" s="6" t="inlineStr">
        <is>
          <t>n/a</t>
        </is>
      </c>
      <c r="Y28" s="6" t="inlineStr">
        <is>
          <t>n/a</t>
        </is>
      </c>
      <c r="Z28" s="6" t="inlineStr">
        <is>
          <t>n/a</t>
        </is>
      </c>
      <c r="AA28" s="6" t="inlineStr">
        <is>
          <t>n/a</t>
        </is>
      </c>
      <c r="AB28" s="6" t="inlineStr">
        <is>
          <t>East Coast</t>
        </is>
      </c>
    </row>
    <row r="29">
      <c r="B29" s="6">
        <f>HYPERLINK("https://app.kolleno.com/customers/timeline/18f9bca8-36dd-42eb-9798-0708f0c5882c/d67f0362-c652-4000-855b-2a3df77256c7/", "Clear Prints")</f>
        <v/>
      </c>
      <c r="C29" s="7" t="inlineStr"/>
      <c r="D29" s="8" t="n">
        <v>45435</v>
      </c>
      <c r="E29" s="6" t="inlineStr">
        <is>
          <t>Credit Note</t>
        </is>
      </c>
      <c r="F29" s="7" t="inlineStr">
        <is>
          <t>INV-880</t>
        </is>
      </c>
      <c r="G29" s="7" t="inlineStr">
        <is>
          <t>n/a</t>
        </is>
      </c>
      <c r="H29" s="7" t="inlineStr">
        <is>
          <t>GBP</t>
        </is>
      </c>
      <c r="I29" s="10" t="n">
        <v>9921.6</v>
      </c>
      <c r="J29" s="10" t="n">
        <v>3307.2</v>
      </c>
      <c r="K29" s="17" t="n">
        <v>45423</v>
      </c>
      <c r="L29" s="17" t="n">
        <v>45453</v>
      </c>
      <c r="M29" s="10" t="n">
        <v>102</v>
      </c>
      <c r="N29" s="10" t="n">
        <v>0</v>
      </c>
      <c r="O29" s="10" t="n">
        <v>0</v>
      </c>
      <c r="P29" s="10" t="n">
        <v>0</v>
      </c>
      <c r="Q29" s="10" t="n">
        <v>0</v>
      </c>
      <c r="R29" s="10" t="n">
        <v>3307.2</v>
      </c>
      <c r="S29" s="9" t="inlineStr">
        <is>
          <t>Yes</t>
        </is>
      </c>
      <c r="T29" s="10" t="inlineStr">
        <is>
          <t>Yes</t>
        </is>
      </c>
      <c r="U29" s="10" t="n">
        <v>0</v>
      </c>
      <c r="V29" s="8" t="n">
        <v>45536</v>
      </c>
      <c r="W29" s="6" t="inlineStr">
        <is>
          <t>n/a</t>
        </is>
      </c>
      <c r="X29" s="6" t="inlineStr">
        <is>
          <t>n/a</t>
        </is>
      </c>
      <c r="Y29" s="6" t="inlineStr">
        <is>
          <t>n/a</t>
        </is>
      </c>
      <c r="Z29" s="6" t="inlineStr">
        <is>
          <t>n/a</t>
        </is>
      </c>
      <c r="AA29" s="6" t="inlineStr">
        <is>
          <t>n/a</t>
        </is>
      </c>
      <c r="AB29" s="6" t="inlineStr">
        <is>
          <t>East Coast</t>
        </is>
      </c>
    </row>
    <row r="30">
      <c r="B30" s="6">
        <f>HYPERLINK("https://app.kolleno.com/customers/timeline/18f9bca8-36dd-42eb-9798-0708f0c5882c/d67f0362-c652-4000-855b-2a3df77256c7/", "Clear Prints")</f>
        <v/>
      </c>
      <c r="C30" s="7" t="inlineStr"/>
      <c r="D30" s="8" t="n">
        <v>45435</v>
      </c>
      <c r="E30" s="6" t="inlineStr">
        <is>
          <t>Credit Note</t>
        </is>
      </c>
      <c r="F30" s="7" t="inlineStr">
        <is>
          <t>INV-747</t>
        </is>
      </c>
      <c r="G30" s="7" t="inlineStr">
        <is>
          <t>n/a</t>
        </is>
      </c>
      <c r="H30" s="7" t="inlineStr">
        <is>
          <t>GBP</t>
        </is>
      </c>
      <c r="I30" s="10" t="n">
        <v>12939.93</v>
      </c>
      <c r="J30" s="10" t="n">
        <v>1469.97</v>
      </c>
      <c r="K30" s="17" t="n">
        <v>45436</v>
      </c>
      <c r="L30" s="17" t="n">
        <v>45466</v>
      </c>
      <c r="M30" s="10" t="n">
        <v>89</v>
      </c>
      <c r="N30" s="10" t="n">
        <v>0</v>
      </c>
      <c r="O30" s="10" t="n">
        <v>0</v>
      </c>
      <c r="P30" s="10" t="n">
        <v>0</v>
      </c>
      <c r="Q30" s="10" t="n">
        <v>1469.97</v>
      </c>
      <c r="R30" s="10" t="n">
        <v>0</v>
      </c>
      <c r="S30" s="9" t="inlineStr">
        <is>
          <t>Yes</t>
        </is>
      </c>
      <c r="T30" s="10" t="inlineStr">
        <is>
          <t>Yes</t>
        </is>
      </c>
      <c r="U30" s="10" t="n">
        <v>0</v>
      </c>
      <c r="V30" s="8" t="n">
        <v>45536</v>
      </c>
      <c r="W30" s="6" t="inlineStr">
        <is>
          <t>n/a</t>
        </is>
      </c>
      <c r="X30" s="6" t="inlineStr">
        <is>
          <t>n/a</t>
        </is>
      </c>
      <c r="Y30" s="6" t="inlineStr">
        <is>
          <t>n/a</t>
        </is>
      </c>
      <c r="Z30" s="6" t="inlineStr">
        <is>
          <t>n/a</t>
        </is>
      </c>
      <c r="AA30" s="6" t="inlineStr">
        <is>
          <t>n/a</t>
        </is>
      </c>
      <c r="AB30" s="6" t="inlineStr">
        <is>
          <t>Enterprise, West Coast</t>
        </is>
      </c>
    </row>
    <row r="31">
      <c r="B31" s="6">
        <f>HYPERLINK("https://app.kolleno.com/customers/timeline/5d8e65e9-e8c5-4329-b4ff-8cf2d3e07ad9/d67f0362-c652-4000-855b-2a3df77256c7/", "Crazy Chicken")</f>
        <v/>
      </c>
      <c r="C31" s="7" t="inlineStr"/>
      <c r="D31" s="8" t="n">
        <v>45436</v>
      </c>
      <c r="E31" s="6" t="inlineStr">
        <is>
          <t>Credit Note</t>
        </is>
      </c>
      <c r="F31" s="7" t="inlineStr">
        <is>
          <t>INV-761</t>
        </is>
      </c>
      <c r="G31" s="7" t="inlineStr">
        <is>
          <t>n/a</t>
        </is>
      </c>
      <c r="H31" s="7" t="inlineStr">
        <is>
          <t>GBP</t>
        </is>
      </c>
      <c r="I31" s="10" t="n">
        <v>10041.2</v>
      </c>
      <c r="J31" s="10" t="n">
        <v>2510.3</v>
      </c>
      <c r="K31" s="17" t="n">
        <v>45425</v>
      </c>
      <c r="L31" s="17" t="n">
        <v>45455</v>
      </c>
      <c r="M31" s="10" t="n">
        <v>100</v>
      </c>
      <c r="N31" s="10" t="n">
        <v>0</v>
      </c>
      <c r="O31" s="10" t="n">
        <v>0</v>
      </c>
      <c r="P31" s="10" t="n">
        <v>0</v>
      </c>
      <c r="Q31" s="10" t="n">
        <v>0</v>
      </c>
      <c r="R31" s="10" t="n">
        <v>2510.3</v>
      </c>
      <c r="S31" s="9" t="inlineStr">
        <is>
          <t>Yes</t>
        </is>
      </c>
      <c r="T31" s="10" t="inlineStr">
        <is>
          <t>Yes</t>
        </is>
      </c>
      <c r="U31" s="10" t="n">
        <v>0</v>
      </c>
      <c r="V31" s="8" t="n">
        <v>45536</v>
      </c>
      <c r="W31" s="6" t="inlineStr">
        <is>
          <t>n/a</t>
        </is>
      </c>
      <c r="X31" s="6" t="inlineStr">
        <is>
          <t>n/a</t>
        </is>
      </c>
      <c r="Y31" s="6" t="inlineStr">
        <is>
          <t>Received an SMS from Ilsa stating that they have made a partial payment for invoice #INV-024 in GBP</t>
        </is>
      </c>
      <c r="Z31" s="8" t="n">
        <v>45536</v>
      </c>
      <c r="AA31" s="8" t="n">
        <v>45536</v>
      </c>
      <c r="AB31" s="6" t="inlineStr">
        <is>
          <t>East Coast, Low risk</t>
        </is>
      </c>
    </row>
    <row r="32">
      <c r="B32" s="6">
        <f>HYPERLINK("https://app.kolleno.com/customers/timeline/dc636935-afc7-40d7-88e7-08599b0979a8/d67f0362-c652-4000-855b-2a3df77256c7/", "Crownville Hotels")</f>
        <v/>
      </c>
      <c r="C32" s="7" t="inlineStr"/>
      <c r="D32" s="8" t="n">
        <v>45537</v>
      </c>
      <c r="E32" s="6" t="inlineStr">
        <is>
          <t>Email sent</t>
        </is>
      </c>
      <c r="F32" s="7" t="inlineStr">
        <is>
          <t>INV-323</t>
        </is>
      </c>
      <c r="G32" s="7" t="inlineStr">
        <is>
          <t>n/a</t>
        </is>
      </c>
      <c r="H32" s="7" t="inlineStr">
        <is>
          <t>GBP</t>
        </is>
      </c>
      <c r="I32" s="10" t="n">
        <v>14161.25</v>
      </c>
      <c r="J32" s="10" t="n">
        <v>14161.25</v>
      </c>
      <c r="K32" s="17" t="n">
        <v>45479</v>
      </c>
      <c r="L32" s="17" t="n">
        <v>45509</v>
      </c>
      <c r="M32" s="10" t="n">
        <v>46</v>
      </c>
      <c r="N32" s="10" t="n">
        <v>0</v>
      </c>
      <c r="O32" s="10" t="n">
        <v>0</v>
      </c>
      <c r="P32" s="10" t="n">
        <v>14161.25</v>
      </c>
      <c r="Q32" s="10" t="n">
        <v>0</v>
      </c>
      <c r="R32" s="10" t="n">
        <v>0</v>
      </c>
      <c r="S32" s="9" t="inlineStr">
        <is>
          <t>Yes</t>
        </is>
      </c>
      <c r="T32" s="10" t="inlineStr">
        <is>
          <t>Yes</t>
        </is>
      </c>
      <c r="U32" s="10" t="n">
        <v>0</v>
      </c>
      <c r="V32" s="8" t="n">
        <v>45536</v>
      </c>
      <c r="W32" s="6" t="inlineStr">
        <is>
          <t>n/a</t>
        </is>
      </c>
      <c r="X32" s="6" t="inlineStr">
        <is>
          <t>n/a</t>
        </is>
      </c>
      <c r="Y32" s="6" t="inlineStr">
        <is>
          <t>Spoke with Nyssa who requested an extension on payment for invoice #INV-4365 in GBP</t>
        </is>
      </c>
      <c r="Z32" s="8" t="n">
        <v>45536</v>
      </c>
      <c r="AA32" s="8" t="n">
        <v>45536</v>
      </c>
      <c r="AB32" s="6" t="inlineStr">
        <is>
          <t>East Coast, High risk</t>
        </is>
      </c>
    </row>
    <row r="33">
      <c r="B33" s="6">
        <f>HYPERLINK("https://app.kolleno.com/customers/timeline/dc636935-afc7-40d7-88e7-08599b0979a8/d67f0362-c652-4000-855b-2a3df77256c7/", "Crownville Hotels")</f>
        <v/>
      </c>
      <c r="C33" s="7" t="inlineStr"/>
      <c r="D33" s="8" t="n">
        <v>45537</v>
      </c>
      <c r="E33" s="6" t="inlineStr">
        <is>
          <t>Email sent</t>
        </is>
      </c>
      <c r="F33" s="7" t="inlineStr">
        <is>
          <t>INV-832</t>
        </is>
      </c>
      <c r="G33" s="7" t="inlineStr">
        <is>
          <t>n/a</t>
        </is>
      </c>
      <c r="H33" s="7" t="inlineStr">
        <is>
          <t>GBP</t>
        </is>
      </c>
      <c r="I33" s="10" t="n">
        <v>1679.04</v>
      </c>
      <c r="J33" s="10" t="n">
        <v>1679.04</v>
      </c>
      <c r="K33" s="17" t="n">
        <v>45471</v>
      </c>
      <c r="L33" s="17" t="n">
        <v>45501</v>
      </c>
      <c r="M33" s="10" t="n">
        <v>54</v>
      </c>
      <c r="N33" s="10" t="n">
        <v>0</v>
      </c>
      <c r="O33" s="10" t="n">
        <v>0</v>
      </c>
      <c r="P33" s="10" t="n">
        <v>1679.04</v>
      </c>
      <c r="Q33" s="10" t="n">
        <v>0</v>
      </c>
      <c r="R33" s="10" t="n">
        <v>0</v>
      </c>
      <c r="S33" s="9" t="inlineStr">
        <is>
          <t>Yes</t>
        </is>
      </c>
      <c r="T33" s="10" t="inlineStr">
        <is>
          <t>Yes</t>
        </is>
      </c>
      <c r="U33" s="10" t="n">
        <v>0</v>
      </c>
      <c r="V33" s="8" t="n">
        <v>45536</v>
      </c>
      <c r="W33" s="6" t="inlineStr">
        <is>
          <t>n/a</t>
        </is>
      </c>
      <c r="X33" s="6" t="inlineStr">
        <is>
          <t>n/a</t>
        </is>
      </c>
      <c r="Y33" s="6" t="inlineStr">
        <is>
          <t>Spoke with Nyssa who requested an extension on payment for invoice #INV-4365 in GBP</t>
        </is>
      </c>
      <c r="Z33" s="8" t="n">
        <v>45536</v>
      </c>
      <c r="AA33" s="8" t="n">
        <v>45536</v>
      </c>
      <c r="AB33" s="6" t="inlineStr">
        <is>
          <t>East Coast, SME</t>
        </is>
      </c>
    </row>
    <row r="34">
      <c r="B34" s="6">
        <f>HYPERLINK("https://app.kolleno.com/customers/timeline/a1582688-8089-40c6-a115-33e55710bbd1/d67f0362-c652-4000-855b-2a3df77256c7/", "Crystal Diner")</f>
        <v/>
      </c>
      <c r="C34" s="7" t="inlineStr"/>
      <c r="D34" s="8" t="n">
        <v>45452</v>
      </c>
      <c r="E34" s="6" t="inlineStr">
        <is>
          <t>Credit Note</t>
        </is>
      </c>
      <c r="F34" s="7" t="inlineStr">
        <is>
          <t>INV-823</t>
        </is>
      </c>
      <c r="G34" s="7" t="inlineStr">
        <is>
          <t>n/a</t>
        </is>
      </c>
      <c r="H34" s="7" t="inlineStr">
        <is>
          <t>GBP</t>
        </is>
      </c>
      <c r="I34" s="10" t="n">
        <v>9813.17</v>
      </c>
      <c r="J34" s="10" t="n">
        <v>1090.35</v>
      </c>
      <c r="K34" s="17" t="n">
        <v>45476</v>
      </c>
      <c r="L34" s="17" t="n">
        <v>45506</v>
      </c>
      <c r="M34" s="10" t="n">
        <v>49</v>
      </c>
      <c r="N34" s="10" t="n">
        <v>0</v>
      </c>
      <c r="O34" s="10" t="n">
        <v>0</v>
      </c>
      <c r="P34" s="10" t="n">
        <v>1090.35</v>
      </c>
      <c r="Q34" s="10" t="n">
        <v>0</v>
      </c>
      <c r="R34" s="10" t="n">
        <v>0</v>
      </c>
      <c r="S34" s="9" t="inlineStr">
        <is>
          <t>Yes</t>
        </is>
      </c>
      <c r="T34" s="10" t="inlineStr">
        <is>
          <t>Yes</t>
        </is>
      </c>
      <c r="U34" s="10" t="n">
        <v>0</v>
      </c>
      <c r="V34" s="6" t="inlineStr">
        <is>
          <t>n/a</t>
        </is>
      </c>
      <c r="W34" s="6" t="inlineStr">
        <is>
          <t>n/a</t>
        </is>
      </c>
      <c r="X34" s="6" t="inlineStr">
        <is>
          <t>n/a</t>
        </is>
      </c>
      <c r="Y34" s="6" t="inlineStr">
        <is>
          <t>Sent a payment receipt email to Danica for payment received for invoice #INV-159 in GBP</t>
        </is>
      </c>
      <c r="Z34" s="8" t="n">
        <v>45536</v>
      </c>
      <c r="AA34" s="8" t="n">
        <v>45536</v>
      </c>
      <c r="AB34" s="6" t="inlineStr">
        <is>
          <t>SME, West Coast</t>
        </is>
      </c>
    </row>
    <row r="35">
      <c r="B35" s="6">
        <f>HYPERLINK("https://app.kolleno.com/customers/timeline/a1582688-8089-40c6-a115-33e55710bbd1/d67f0362-c652-4000-855b-2a3df77256c7/", "Crystal Diner")</f>
        <v/>
      </c>
      <c r="C35" s="7" t="inlineStr"/>
      <c r="D35" s="8" t="n">
        <v>45452</v>
      </c>
      <c r="E35" s="6" t="inlineStr">
        <is>
          <t>Credit Note</t>
        </is>
      </c>
      <c r="F35" s="7" t="inlineStr">
        <is>
          <t>INV-159</t>
        </is>
      </c>
      <c r="G35" s="7" t="inlineStr">
        <is>
          <t>n/a</t>
        </is>
      </c>
      <c r="H35" s="7" t="inlineStr">
        <is>
          <t>GBP</t>
        </is>
      </c>
      <c r="I35" s="10" t="n">
        <v>686.4400000000001</v>
      </c>
      <c r="J35" s="10" t="n">
        <v>85.81</v>
      </c>
      <c r="K35" s="17" t="n">
        <v>45436</v>
      </c>
      <c r="L35" s="17" t="n">
        <v>45466</v>
      </c>
      <c r="M35" s="10" t="n">
        <v>89</v>
      </c>
      <c r="N35" s="10" t="n">
        <v>0</v>
      </c>
      <c r="O35" s="10" t="n">
        <v>0</v>
      </c>
      <c r="P35" s="10" t="n">
        <v>0</v>
      </c>
      <c r="Q35" s="10" t="n">
        <v>85.81</v>
      </c>
      <c r="R35" s="10" t="n">
        <v>0</v>
      </c>
      <c r="S35" s="9" t="inlineStr">
        <is>
          <t>Yes</t>
        </is>
      </c>
      <c r="T35" s="10" t="inlineStr">
        <is>
          <t>Yes</t>
        </is>
      </c>
      <c r="U35" s="10" t="n">
        <v>0</v>
      </c>
      <c r="V35" s="6" t="inlineStr">
        <is>
          <t>n/a</t>
        </is>
      </c>
      <c r="W35" s="6" t="inlineStr">
        <is>
          <t>n/a</t>
        </is>
      </c>
      <c r="X35" s="6" t="inlineStr">
        <is>
          <t>n/a</t>
        </is>
      </c>
      <c r="Y35" s="6" t="inlineStr">
        <is>
          <t>Sent a payment receipt email to Danica for payment received for invoice #INV-159 in GBP</t>
        </is>
      </c>
      <c r="Z35" s="8" t="n">
        <v>45536</v>
      </c>
      <c r="AA35" s="8" t="n">
        <v>45536</v>
      </c>
      <c r="AB35" s="6" t="inlineStr">
        <is>
          <t>East Coast</t>
        </is>
      </c>
    </row>
    <row r="36">
      <c r="B36" s="6">
        <f>HYPERLINK("https://app.kolleno.com/customers/timeline/df63a498-e65e-479f-830d-4d5948735113/d67f0362-c652-4000-855b-2a3df77256c7/", "Daily Rise")</f>
        <v/>
      </c>
      <c r="C36" s="7" t="inlineStr"/>
      <c r="D36" s="8" t="n">
        <v>45554</v>
      </c>
      <c r="E36" s="6" t="inlineStr">
        <is>
          <t>Promise to pay</t>
        </is>
      </c>
      <c r="F36" s="7" t="inlineStr">
        <is>
          <t>INV-326</t>
        </is>
      </c>
      <c r="G36" s="7" t="inlineStr">
        <is>
          <t>n/a</t>
        </is>
      </c>
      <c r="H36" s="7" t="inlineStr">
        <is>
          <t>GBP</t>
        </is>
      </c>
      <c r="I36" s="10" t="n">
        <v>14208.55</v>
      </c>
      <c r="J36" s="10" t="n">
        <v>14208.55</v>
      </c>
      <c r="K36" s="17" t="n">
        <v>45518</v>
      </c>
      <c r="L36" s="17" t="n">
        <v>45548</v>
      </c>
      <c r="M36" s="10" t="n">
        <v>7</v>
      </c>
      <c r="N36" s="10" t="n">
        <v>0</v>
      </c>
      <c r="O36" s="10" t="n">
        <v>14208.55</v>
      </c>
      <c r="P36" s="10" t="n">
        <v>0</v>
      </c>
      <c r="Q36" s="10" t="n">
        <v>0</v>
      </c>
      <c r="R36" s="10" t="n">
        <v>0</v>
      </c>
      <c r="S36" s="9" t="inlineStr">
        <is>
          <t>Yes</t>
        </is>
      </c>
      <c r="T36" s="10" t="inlineStr">
        <is>
          <t>Yes</t>
        </is>
      </c>
      <c r="U36" s="10" t="n">
        <v>0</v>
      </c>
      <c r="V36" s="8" t="n">
        <v>45536</v>
      </c>
      <c r="W36" s="6" t="inlineStr">
        <is>
          <t>n/a</t>
        </is>
      </c>
      <c r="X36" s="6" t="inlineStr">
        <is>
          <t>n/a</t>
        </is>
      </c>
      <c r="Y36" s="6" t="inlineStr">
        <is>
          <t>Spoke with Modesty who requested an extension on payment for invoice #INV-043 in GBP</t>
        </is>
      </c>
      <c r="Z36" s="8" t="n">
        <v>45536</v>
      </c>
      <c r="AA36" s="8" t="n">
        <v>45536</v>
      </c>
      <c r="AB36" s="6" t="inlineStr">
        <is>
          <t>East Coast, Low risk</t>
        </is>
      </c>
    </row>
    <row r="37">
      <c r="B37" s="6">
        <f>HYPERLINK("https://app.kolleno.com/customers/timeline/df63a498-e65e-479f-830d-4d5948735113/d67f0362-c652-4000-855b-2a3df77256c7/", "Daily Rise")</f>
        <v/>
      </c>
      <c r="C37" s="7" t="inlineStr"/>
      <c r="D37" s="8" t="n">
        <v>45554</v>
      </c>
      <c r="E37" s="6" t="inlineStr">
        <is>
          <t>Promise to pay</t>
        </is>
      </c>
      <c r="F37" s="7" t="inlineStr">
        <is>
          <t>INV-867</t>
        </is>
      </c>
      <c r="G37" s="7" t="inlineStr">
        <is>
          <t>n/a</t>
        </is>
      </c>
      <c r="H37" s="7" t="inlineStr">
        <is>
          <t>GBP</t>
        </is>
      </c>
      <c r="I37" s="10" t="n">
        <v>1767.48</v>
      </c>
      <c r="J37" s="10" t="n">
        <v>1767.48</v>
      </c>
      <c r="K37" s="17" t="n">
        <v>45510</v>
      </c>
      <c r="L37" s="17" t="n">
        <v>45540</v>
      </c>
      <c r="M37" s="10" t="n">
        <v>15</v>
      </c>
      <c r="N37" s="10" t="n">
        <v>0</v>
      </c>
      <c r="O37" s="10" t="n">
        <v>1767.48</v>
      </c>
      <c r="P37" s="10" t="n">
        <v>0</v>
      </c>
      <c r="Q37" s="10" t="n">
        <v>0</v>
      </c>
      <c r="R37" s="10" t="n">
        <v>0</v>
      </c>
      <c r="S37" s="9" t="inlineStr">
        <is>
          <t>Yes</t>
        </is>
      </c>
      <c r="T37" s="10" t="inlineStr">
        <is>
          <t>Yes</t>
        </is>
      </c>
      <c r="U37" s="10" t="n">
        <v>0</v>
      </c>
      <c r="V37" s="8" t="n">
        <v>45536</v>
      </c>
      <c r="W37" s="6" t="inlineStr">
        <is>
          <t>bb</t>
        </is>
      </c>
      <c r="X37" s="8" t="n">
        <v>45554</v>
      </c>
      <c r="Y37" s="6" t="inlineStr">
        <is>
          <t>Spoke with Modesty who requested an extension on payment for invoice #INV-043 in GBP</t>
        </is>
      </c>
      <c r="Z37" s="8" t="n">
        <v>45536</v>
      </c>
      <c r="AA37" s="8" t="n">
        <v>45536</v>
      </c>
      <c r="AB37" s="6" t="inlineStr">
        <is>
          <t>East Coast</t>
        </is>
      </c>
    </row>
    <row r="38">
      <c r="B38" s="6">
        <f>HYPERLINK("https://app.kolleno.com/customers/timeline/a597bcf1-a001-4dca-95b1-1504166d788d/d67f0362-c652-4000-855b-2a3df77256c7/", "Distinct Clips")</f>
        <v/>
      </c>
      <c r="C38" s="7" t="inlineStr"/>
      <c r="D38" s="8" t="n">
        <v>45462</v>
      </c>
      <c r="E38" s="6" t="inlineStr">
        <is>
          <t>Credit Note</t>
        </is>
      </c>
      <c r="F38" s="7" t="inlineStr">
        <is>
          <t>INV-386</t>
        </is>
      </c>
      <c r="G38" s="7" t="inlineStr">
        <is>
          <t>n/a</t>
        </is>
      </c>
      <c r="H38" s="7" t="inlineStr">
        <is>
          <t>GBP</t>
        </is>
      </c>
      <c r="I38" s="10" t="n">
        <v>3596.58</v>
      </c>
      <c r="J38" s="10" t="n">
        <v>3596.58</v>
      </c>
      <c r="K38" s="17" t="n">
        <v>45514</v>
      </c>
      <c r="L38" s="17" t="n">
        <v>45544</v>
      </c>
      <c r="M38" s="10" t="n">
        <v>11</v>
      </c>
      <c r="N38" s="10" t="n">
        <v>0</v>
      </c>
      <c r="O38" s="10" t="n">
        <v>3596.58</v>
      </c>
      <c r="P38" s="10" t="n">
        <v>0</v>
      </c>
      <c r="Q38" s="10" t="n">
        <v>0</v>
      </c>
      <c r="R38" s="10" t="n">
        <v>0</v>
      </c>
      <c r="S38" s="9" t="inlineStr">
        <is>
          <t>Yes</t>
        </is>
      </c>
      <c r="T38" s="10" t="inlineStr">
        <is>
          <t>Yes</t>
        </is>
      </c>
      <c r="U38" s="10" t="n">
        <v>0</v>
      </c>
      <c r="V38" s="8" t="n">
        <v>45536</v>
      </c>
      <c r="W38" s="6" t="inlineStr">
        <is>
          <t>n/a</t>
        </is>
      </c>
      <c r="X38" s="6" t="inlineStr">
        <is>
          <t>n/a</t>
        </is>
      </c>
      <c r="Y38" s="6" t="inlineStr">
        <is>
          <t>n/a</t>
        </is>
      </c>
      <c r="Z38" s="6" t="inlineStr">
        <is>
          <t>n/a</t>
        </is>
      </c>
      <c r="AA38" s="6" t="inlineStr">
        <is>
          <t>n/a</t>
        </is>
      </c>
      <c r="AB38" s="6" t="inlineStr">
        <is>
          <t>East Coast</t>
        </is>
      </c>
    </row>
    <row r="39">
      <c r="B39" s="6">
        <f>HYPERLINK("https://app.kolleno.com/customers/timeline/a597bcf1-a001-4dca-95b1-1504166d788d/d67f0362-c652-4000-855b-2a3df77256c7/", "Distinct Clips")</f>
        <v/>
      </c>
      <c r="C39" s="7" t="inlineStr"/>
      <c r="D39" s="8" t="n">
        <v>45462</v>
      </c>
      <c r="E39" s="6" t="inlineStr">
        <is>
          <t>Credit Note</t>
        </is>
      </c>
      <c r="F39" s="7" t="inlineStr">
        <is>
          <t>INV-403</t>
        </is>
      </c>
      <c r="G39" s="7" t="inlineStr">
        <is>
          <t>n/a</t>
        </is>
      </c>
      <c r="H39" s="7" t="inlineStr">
        <is>
          <t>GBP</t>
        </is>
      </c>
      <c r="I39" s="10" t="n">
        <v>1725.75</v>
      </c>
      <c r="J39" s="10" t="n">
        <v>1725.75</v>
      </c>
      <c r="K39" s="17" t="n">
        <v>45528</v>
      </c>
      <c r="L39" s="17" t="n">
        <v>45558</v>
      </c>
      <c r="M39" s="10" t="n">
        <v>-3</v>
      </c>
      <c r="N39" s="10" t="n">
        <v>1725.75</v>
      </c>
      <c r="O39" s="10" t="n">
        <v>0</v>
      </c>
      <c r="P39" s="10" t="n">
        <v>0</v>
      </c>
      <c r="Q39" s="10" t="n">
        <v>0</v>
      </c>
      <c r="R39" s="10" t="n">
        <v>0</v>
      </c>
      <c r="S39" s="9" t="inlineStr">
        <is>
          <t>Yes</t>
        </is>
      </c>
      <c r="T39" s="10" t="inlineStr">
        <is>
          <t>Yes</t>
        </is>
      </c>
      <c r="U39" s="10" t="n">
        <v>0</v>
      </c>
      <c r="V39" s="8" t="n">
        <v>45536</v>
      </c>
      <c r="W39" s="6" t="inlineStr">
        <is>
          <t>n/a</t>
        </is>
      </c>
      <c r="X39" s="6" t="inlineStr">
        <is>
          <t>n/a</t>
        </is>
      </c>
      <c r="Y39" s="6" t="inlineStr">
        <is>
          <t>n/a</t>
        </is>
      </c>
      <c r="Z39" s="6" t="inlineStr">
        <is>
          <t>n/a</t>
        </is>
      </c>
      <c r="AA39" s="6" t="inlineStr">
        <is>
          <t>n/a</t>
        </is>
      </c>
      <c r="AB39" s="6" t="inlineStr">
        <is>
          <t>East Coast, SME</t>
        </is>
      </c>
    </row>
    <row r="40">
      <c r="B40" s="6">
        <f>HYPERLINK("https://app.kolleno.com/customers/timeline/6e2c99f6-dbab-46fa-b724-3900cf6c233f/d67f0362-c652-4000-855b-2a3df77256c7/", "Drumms")</f>
        <v/>
      </c>
      <c r="C40" s="7" t="inlineStr"/>
      <c r="D40" s="8" t="n">
        <v>45383</v>
      </c>
      <c r="E40" s="6" t="inlineStr">
        <is>
          <t>Credit Note</t>
        </is>
      </c>
      <c r="F40" s="7" t="inlineStr">
        <is>
          <t>INV-967</t>
        </is>
      </c>
      <c r="G40" s="7" t="inlineStr">
        <is>
          <t>n/a</t>
        </is>
      </c>
      <c r="H40" s="7" t="inlineStr">
        <is>
          <t>GBP</t>
        </is>
      </c>
      <c r="I40" s="10" t="n">
        <v>6288.1</v>
      </c>
      <c r="J40" s="10" t="n">
        <v>3144.05</v>
      </c>
      <c r="K40" s="17" t="n">
        <v>45348</v>
      </c>
      <c r="L40" s="17" t="n">
        <v>45378</v>
      </c>
      <c r="M40" s="10" t="n">
        <v>177</v>
      </c>
      <c r="N40" s="10" t="n">
        <v>0</v>
      </c>
      <c r="O40" s="10" t="n">
        <v>0</v>
      </c>
      <c r="P40" s="10" t="n">
        <v>0</v>
      </c>
      <c r="Q40" s="10" t="n">
        <v>0</v>
      </c>
      <c r="R40" s="10" t="n">
        <v>3144.05</v>
      </c>
      <c r="S40" s="9" t="inlineStr">
        <is>
          <t>Yes</t>
        </is>
      </c>
      <c r="T40" s="10" t="inlineStr">
        <is>
          <t>Yes</t>
        </is>
      </c>
      <c r="U40" s="10" t="n">
        <v>0</v>
      </c>
      <c r="V40" s="8" t="n">
        <v>45536</v>
      </c>
      <c r="W40" s="6" t="inlineStr">
        <is>
          <t>n/a</t>
        </is>
      </c>
      <c r="X40" s="6" t="inlineStr">
        <is>
          <t>n/a</t>
        </is>
      </c>
      <c r="Y40" s="6" t="inlineStr">
        <is>
          <t>n/a</t>
        </is>
      </c>
      <c r="Z40" s="6" t="inlineStr">
        <is>
          <t>n/a</t>
        </is>
      </c>
      <c r="AA40" s="6" t="inlineStr">
        <is>
          <t>n/a</t>
        </is>
      </c>
      <c r="AB40" s="6" t="inlineStr">
        <is>
          <t>Low risk, West Coast</t>
        </is>
      </c>
    </row>
    <row r="41">
      <c r="B41" s="6">
        <f>HYPERLINK("https://app.kolleno.com/customers/timeline/6e2c99f6-dbab-46fa-b724-3900cf6c233f/d67f0362-c652-4000-855b-2a3df77256c7/", "Drumms")</f>
        <v/>
      </c>
      <c r="C41" s="7" t="inlineStr"/>
      <c r="D41" s="8" t="n">
        <v>45383</v>
      </c>
      <c r="E41" s="6" t="inlineStr">
        <is>
          <t>Credit Note</t>
        </is>
      </c>
      <c r="F41" s="7" t="inlineStr">
        <is>
          <t>INV-681</t>
        </is>
      </c>
      <c r="G41" s="7" t="inlineStr">
        <is>
          <t>n/a</t>
        </is>
      </c>
      <c r="H41" s="7" t="inlineStr">
        <is>
          <t>GBP</t>
        </is>
      </c>
      <c r="I41" s="10" t="n">
        <v>2889</v>
      </c>
      <c r="J41" s="10" t="n">
        <v>2889</v>
      </c>
      <c r="K41" s="17" t="n">
        <v>45535</v>
      </c>
      <c r="L41" s="17" t="n">
        <v>45565</v>
      </c>
      <c r="M41" s="10" t="n">
        <v>-10</v>
      </c>
      <c r="N41" s="10" t="n">
        <v>2889</v>
      </c>
      <c r="O41" s="10" t="n">
        <v>0</v>
      </c>
      <c r="P41" s="10" t="n">
        <v>0</v>
      </c>
      <c r="Q41" s="10" t="n">
        <v>0</v>
      </c>
      <c r="R41" s="10" t="n">
        <v>0</v>
      </c>
      <c r="S41" s="9" t="inlineStr">
        <is>
          <t>Yes</t>
        </is>
      </c>
      <c r="T41" s="10" t="inlineStr">
        <is>
          <t>Yes</t>
        </is>
      </c>
      <c r="U41" s="10" t="n">
        <v>0</v>
      </c>
      <c r="V41" s="8" t="n">
        <v>45536</v>
      </c>
      <c r="W41" s="6" t="inlineStr">
        <is>
          <t>n/a</t>
        </is>
      </c>
      <c r="X41" s="6" t="inlineStr">
        <is>
          <t>n/a</t>
        </is>
      </c>
      <c r="Y41" s="6" t="inlineStr">
        <is>
          <t>n/a</t>
        </is>
      </c>
      <c r="Z41" s="6" t="inlineStr">
        <is>
          <t>n/a</t>
        </is>
      </c>
      <c r="AA41" s="6" t="inlineStr">
        <is>
          <t>n/a</t>
        </is>
      </c>
      <c r="AB41" s="6" t="inlineStr">
        <is>
          <t>East Coast</t>
        </is>
      </c>
    </row>
    <row r="42">
      <c r="B42" s="6">
        <f>HYPERLINK("https://app.kolleno.com/customers/timeline/cb7271f1-96c4-4e46-bcd9-e571abbe1ba7/d67f0362-c652-4000-855b-2a3df77256c7/", "Dynapower")</f>
        <v/>
      </c>
      <c r="C42" s="7" t="inlineStr"/>
      <c r="D42" s="8" t="n">
        <v>45362</v>
      </c>
      <c r="E42" s="6" t="inlineStr">
        <is>
          <t>Credit Note</t>
        </is>
      </c>
      <c r="F42" s="7" t="inlineStr">
        <is>
          <t>INV-198</t>
        </is>
      </c>
      <c r="G42" s="7" t="inlineStr">
        <is>
          <t>n/a</t>
        </is>
      </c>
      <c r="H42" s="7" t="inlineStr">
        <is>
          <t>GBP</t>
        </is>
      </c>
      <c r="I42" s="10" t="n">
        <v>8979.67</v>
      </c>
      <c r="J42" s="10" t="n">
        <v>2993.22</v>
      </c>
      <c r="K42" s="17" t="n">
        <v>45483</v>
      </c>
      <c r="L42" s="17" t="n">
        <v>45513</v>
      </c>
      <c r="M42" s="10" t="n">
        <v>42</v>
      </c>
      <c r="N42" s="10" t="n">
        <v>0</v>
      </c>
      <c r="O42" s="10" t="n">
        <v>0</v>
      </c>
      <c r="P42" s="10" t="n">
        <v>2993.22</v>
      </c>
      <c r="Q42" s="10" t="n">
        <v>0</v>
      </c>
      <c r="R42" s="10" t="n">
        <v>0</v>
      </c>
      <c r="S42" s="9" t="inlineStr">
        <is>
          <t>Yes</t>
        </is>
      </c>
      <c r="T42" s="10" t="inlineStr">
        <is>
          <t>Yes</t>
        </is>
      </c>
      <c r="U42" s="10" t="n">
        <v>0</v>
      </c>
      <c r="V42" s="8" t="n">
        <v>45536</v>
      </c>
      <c r="W42" s="6" t="inlineStr">
        <is>
          <t>n/a</t>
        </is>
      </c>
      <c r="X42" s="6" t="inlineStr">
        <is>
          <t>n/a</t>
        </is>
      </c>
      <c r="Y42" s="6" t="inlineStr">
        <is>
          <t>Received an email from Guinna with a payment confirmation for invoice #INV-963 in GBP</t>
        </is>
      </c>
      <c r="Z42" s="8" t="n">
        <v>45536</v>
      </c>
      <c r="AA42" s="8" t="n">
        <v>45536</v>
      </c>
      <c r="AB42" s="6" t="inlineStr">
        <is>
          <t>Low risk, West Coast</t>
        </is>
      </c>
    </row>
    <row r="43">
      <c r="B43" s="6">
        <f>HYPERLINK("https://app.kolleno.com/customers/timeline/cb7271f1-96c4-4e46-bcd9-e571abbe1ba7/d67f0362-c652-4000-855b-2a3df77256c7/", "Dynapower")</f>
        <v/>
      </c>
      <c r="C43" s="7" t="inlineStr"/>
      <c r="D43" s="8" t="n">
        <v>45362</v>
      </c>
      <c r="E43" s="6" t="inlineStr">
        <is>
          <t>Credit Note</t>
        </is>
      </c>
      <c r="F43" s="7" t="inlineStr">
        <is>
          <t>INV-011</t>
        </is>
      </c>
      <c r="G43" s="7" t="inlineStr">
        <is>
          <t>n/a</t>
        </is>
      </c>
      <c r="H43" s="7" t="inlineStr">
        <is>
          <t>GBP</t>
        </is>
      </c>
      <c r="I43" s="10" t="n">
        <v>14785.65</v>
      </c>
      <c r="J43" s="10" t="n">
        <v>1642.85</v>
      </c>
      <c r="K43" s="17" t="n">
        <v>45450</v>
      </c>
      <c r="L43" s="17" t="n">
        <v>45480</v>
      </c>
      <c r="M43" s="10" t="n">
        <v>75</v>
      </c>
      <c r="N43" s="10" t="n">
        <v>0</v>
      </c>
      <c r="O43" s="10" t="n">
        <v>0</v>
      </c>
      <c r="P43" s="10" t="n">
        <v>0</v>
      </c>
      <c r="Q43" s="10" t="n">
        <v>1642.85</v>
      </c>
      <c r="R43" s="10" t="n">
        <v>0</v>
      </c>
      <c r="S43" s="9" t="inlineStr">
        <is>
          <t>Yes</t>
        </is>
      </c>
      <c r="T43" s="10" t="inlineStr">
        <is>
          <t>Yes</t>
        </is>
      </c>
      <c r="U43" s="10" t="n">
        <v>0</v>
      </c>
      <c r="V43" s="8" t="n">
        <v>45536</v>
      </c>
      <c r="W43" s="6" t="inlineStr">
        <is>
          <t>n/a</t>
        </is>
      </c>
      <c r="X43" s="6" t="inlineStr">
        <is>
          <t>n/a</t>
        </is>
      </c>
      <c r="Y43" s="6" t="inlineStr">
        <is>
          <t>Received an email from Guinna with a payment confirmation for invoice #INV-963 in GBP</t>
        </is>
      </c>
      <c r="Z43" s="8" t="n">
        <v>45536</v>
      </c>
      <c r="AA43" s="8" t="n">
        <v>45536</v>
      </c>
      <c r="AB43" s="6" t="inlineStr">
        <is>
          <t>East Coast, SME</t>
        </is>
      </c>
    </row>
    <row r="44">
      <c r="B44" s="6">
        <f>HYPERLINK("https://app.kolleno.com/customers/timeline/1cb3fb37-5419-4a3c-875b-e444440546d2/d67f0362-c652-4000-855b-2a3df77256c7/", "Encountered")</f>
        <v/>
      </c>
      <c r="C44" s="7" t="inlineStr"/>
      <c r="D44" s="8" t="n">
        <v>45536</v>
      </c>
      <c r="E44" s="6" t="inlineStr">
        <is>
          <t>Payment</t>
        </is>
      </c>
      <c r="F44" s="7" t="inlineStr">
        <is>
          <t>INV-692</t>
        </is>
      </c>
      <c r="G44" s="7" t="inlineStr">
        <is>
          <t>n/a</t>
        </is>
      </c>
      <c r="H44" s="7" t="inlineStr">
        <is>
          <t>GBP</t>
        </is>
      </c>
      <c r="I44" s="10" t="n">
        <v>2269.8</v>
      </c>
      <c r="J44" s="10" t="n">
        <v>324.26</v>
      </c>
      <c r="K44" s="17" t="n">
        <v>45502</v>
      </c>
      <c r="L44" s="17" t="n">
        <v>45532</v>
      </c>
      <c r="M44" s="10" t="n">
        <v>23</v>
      </c>
      <c r="N44" s="10" t="n">
        <v>0</v>
      </c>
      <c r="O44" s="10" t="n">
        <v>324.26</v>
      </c>
      <c r="P44" s="10" t="n">
        <v>0</v>
      </c>
      <c r="Q44" s="10" t="n">
        <v>0</v>
      </c>
      <c r="R44" s="10" t="n">
        <v>0</v>
      </c>
      <c r="S44" s="9" t="inlineStr">
        <is>
          <t>Yes</t>
        </is>
      </c>
      <c r="T44" s="10" t="inlineStr">
        <is>
          <t>Yes</t>
        </is>
      </c>
      <c r="U44" s="10" t="n">
        <v>0</v>
      </c>
      <c r="V44" s="8" t="n">
        <v>45536</v>
      </c>
      <c r="W44" s="6" t="inlineStr">
        <is>
          <t>n/a</t>
        </is>
      </c>
      <c r="X44" s="6" t="inlineStr">
        <is>
          <t>n/a</t>
        </is>
      </c>
      <c r="Y44" s="6" t="inlineStr">
        <is>
          <t>Left a voicemail for Beverlee to discuss payment options for invoice #INV-441 in GBP</t>
        </is>
      </c>
      <c r="Z44" s="8" t="n">
        <v>45536</v>
      </c>
      <c r="AA44" s="8" t="n">
        <v>45536</v>
      </c>
      <c r="AB44" s="6" t="inlineStr">
        <is>
          <t>East Coast, Low risk</t>
        </is>
      </c>
    </row>
    <row r="45">
      <c r="B45" s="6">
        <f>HYPERLINK("https://app.kolleno.com/customers/timeline/1cb3fb37-5419-4a3c-875b-e444440546d2/d67f0362-c652-4000-855b-2a3df77256c7/", "Encountered")</f>
        <v/>
      </c>
      <c r="C45" s="7" t="inlineStr"/>
      <c r="D45" s="8" t="n">
        <v>45536</v>
      </c>
      <c r="E45" s="6" t="inlineStr">
        <is>
          <t>Payment</t>
        </is>
      </c>
      <c r="F45" s="7" t="inlineStr">
        <is>
          <t>INV-974</t>
        </is>
      </c>
      <c r="G45" s="7" t="inlineStr">
        <is>
          <t>n/a</t>
        </is>
      </c>
      <c r="H45" s="7" t="inlineStr">
        <is>
          <t>GBP</t>
        </is>
      </c>
      <c r="I45" s="10" t="n">
        <v>11990.16</v>
      </c>
      <c r="J45" s="10" t="n">
        <v>-47616.44</v>
      </c>
      <c r="K45" s="17" t="n">
        <v>45515</v>
      </c>
      <c r="L45" s="17" t="n">
        <v>45545</v>
      </c>
      <c r="M45" s="10" t="n">
        <v>10</v>
      </c>
      <c r="N45" s="10" t="n">
        <v>0</v>
      </c>
      <c r="O45" s="10" t="n">
        <v>-47616.44</v>
      </c>
      <c r="P45" s="10" t="n">
        <v>0</v>
      </c>
      <c r="Q45" s="10" t="n">
        <v>0</v>
      </c>
      <c r="R45" s="10" t="n">
        <v>0</v>
      </c>
      <c r="S45" s="9" t="inlineStr">
        <is>
          <t>Yes</t>
        </is>
      </c>
      <c r="T45" s="10" t="inlineStr">
        <is>
          <t>Yes</t>
        </is>
      </c>
      <c r="U45" s="10" t="n">
        <v>0</v>
      </c>
      <c r="V45" s="8" t="n">
        <v>45536</v>
      </c>
      <c r="W45" s="6" t="inlineStr">
        <is>
          <t>n/a</t>
        </is>
      </c>
      <c r="X45" s="6" t="inlineStr">
        <is>
          <t>n/a</t>
        </is>
      </c>
      <c r="Y45" s="6" t="inlineStr">
        <is>
          <t>Left a voicemail for Beverlee to discuss payment options for invoice #INV-441 in GBP</t>
        </is>
      </c>
      <c r="Z45" s="8" t="n">
        <v>45536</v>
      </c>
      <c r="AA45" s="8" t="n">
        <v>45536</v>
      </c>
      <c r="AB45" s="6" t="inlineStr">
        <is>
          <t>Low risk, West Coast</t>
        </is>
      </c>
    </row>
    <row r="46">
      <c r="B46" s="6">
        <f>HYPERLINK("https://app.kolleno.com/customers/timeline/38433956-56fc-4250-a881-a75ada34109e/d67f0362-c652-4000-855b-2a3df77256c7/", "Fast And Fly")</f>
        <v/>
      </c>
      <c r="C46" s="7" t="inlineStr"/>
      <c r="D46" s="8" t="n">
        <v>45370</v>
      </c>
      <c r="E46" s="6" t="inlineStr">
        <is>
          <t>Credit Note</t>
        </is>
      </c>
      <c r="F46" s="7" t="inlineStr">
        <is>
          <t>INV-361</t>
        </is>
      </c>
      <c r="G46" s="7" t="inlineStr">
        <is>
          <t>n/a</t>
        </is>
      </c>
      <c r="H46" s="7" t="inlineStr">
        <is>
          <t>GBP</t>
        </is>
      </c>
      <c r="I46" s="10" t="n">
        <v>16555.78</v>
      </c>
      <c r="J46" s="10" t="n">
        <v>2759.3</v>
      </c>
      <c r="K46" s="17" t="n">
        <v>45362</v>
      </c>
      <c r="L46" s="17" t="n">
        <v>45392</v>
      </c>
      <c r="M46" s="10" t="n">
        <v>163</v>
      </c>
      <c r="N46" s="10" t="n">
        <v>0</v>
      </c>
      <c r="O46" s="10" t="n">
        <v>0</v>
      </c>
      <c r="P46" s="10" t="n">
        <v>0</v>
      </c>
      <c r="Q46" s="10" t="n">
        <v>0</v>
      </c>
      <c r="R46" s="10" t="n">
        <v>2759.3</v>
      </c>
      <c r="S46" s="9" t="inlineStr">
        <is>
          <t>Yes</t>
        </is>
      </c>
      <c r="T46" s="10" t="inlineStr">
        <is>
          <t>Yes</t>
        </is>
      </c>
      <c r="U46" s="10" t="n">
        <v>0</v>
      </c>
      <c r="V46" s="8" t="n">
        <v>45536</v>
      </c>
      <c r="W46" s="6" t="inlineStr">
        <is>
          <t>n/a</t>
        </is>
      </c>
      <c r="X46" s="8" t="n">
        <v>45536</v>
      </c>
      <c r="Y46" s="6" t="inlineStr">
        <is>
          <t>Spoke with Reba who mentioned they have not received the invoice #INV-808 in GBP</t>
        </is>
      </c>
      <c r="Z46" s="8" t="n">
        <v>45536</v>
      </c>
      <c r="AA46" s="8" t="n">
        <v>45536</v>
      </c>
      <c r="AB46" s="6" t="inlineStr">
        <is>
          <t>East Coast</t>
        </is>
      </c>
    </row>
    <row r="47">
      <c r="B47" s="6">
        <f>HYPERLINK("https://app.kolleno.com/customers/timeline/38433956-56fc-4250-a881-a75ada34109e/d67f0362-c652-4000-855b-2a3df77256c7/", "Fast And Fly")</f>
        <v/>
      </c>
      <c r="C47" s="7" t="inlineStr"/>
      <c r="D47" s="8" t="n">
        <v>45370</v>
      </c>
      <c r="E47" s="6" t="inlineStr">
        <is>
          <t>Credit Note</t>
        </is>
      </c>
      <c r="F47" s="7" t="inlineStr">
        <is>
          <t>INV-808</t>
        </is>
      </c>
      <c r="G47" s="7" t="inlineStr">
        <is>
          <t>n/a</t>
        </is>
      </c>
      <c r="H47" s="7" t="inlineStr">
        <is>
          <t>GBP</t>
        </is>
      </c>
      <c r="I47" s="10" t="n">
        <v>2692.29</v>
      </c>
      <c r="J47" s="10" t="n">
        <v>673.0700000000001</v>
      </c>
      <c r="K47" s="17" t="n">
        <v>45340</v>
      </c>
      <c r="L47" s="17" t="n">
        <v>45370</v>
      </c>
      <c r="M47" s="10" t="n">
        <v>185</v>
      </c>
      <c r="N47" s="10" t="n">
        <v>0</v>
      </c>
      <c r="O47" s="10" t="n">
        <v>0</v>
      </c>
      <c r="P47" s="10" t="n">
        <v>0</v>
      </c>
      <c r="Q47" s="10" t="n">
        <v>0</v>
      </c>
      <c r="R47" s="10" t="n">
        <v>673.0700000000001</v>
      </c>
      <c r="S47" s="9" t="inlineStr">
        <is>
          <t>Yes</t>
        </is>
      </c>
      <c r="T47" s="10" t="inlineStr">
        <is>
          <t>Yes</t>
        </is>
      </c>
      <c r="U47" s="10" t="n">
        <v>0</v>
      </c>
      <c r="V47" s="8" t="n">
        <v>45536</v>
      </c>
      <c r="W47" s="6" t="inlineStr">
        <is>
          <t>n/a</t>
        </is>
      </c>
      <c r="X47" s="6" t="inlineStr">
        <is>
          <t>n/a</t>
        </is>
      </c>
      <c r="Y47" s="6" t="inlineStr">
        <is>
          <t>Spoke with Reba who mentioned they have not received the invoice #INV-808 in GBP</t>
        </is>
      </c>
      <c r="Z47" s="8" t="n">
        <v>45536</v>
      </c>
      <c r="AA47" s="8" t="n">
        <v>45536</v>
      </c>
      <c r="AB47" s="6" t="inlineStr">
        <is>
          <t>Low risk, West Coast</t>
        </is>
      </c>
    </row>
    <row r="48">
      <c r="B48" s="6">
        <f>HYPERLINK("https://app.kolleno.com/customers/timeline/b7023e3d-3332-4535-b6ab-6f5fd1ef9cf0/d67f0362-c652-4000-855b-2a3df77256c7/", "Fentech Batteries")</f>
        <v/>
      </c>
      <c r="C48" s="7" t="inlineStr"/>
      <c r="D48" s="8" t="n">
        <v>45399</v>
      </c>
      <c r="E48" s="6" t="inlineStr">
        <is>
          <t>Credit Note</t>
        </is>
      </c>
      <c r="F48" s="7" t="inlineStr">
        <is>
          <t>INV-828</t>
        </is>
      </c>
      <c r="G48" s="7" t="inlineStr">
        <is>
          <t>n/a</t>
        </is>
      </c>
      <c r="H48" s="7" t="inlineStr">
        <is>
          <t>GBP</t>
        </is>
      </c>
      <c r="I48" s="10" t="n">
        <v>8272.6</v>
      </c>
      <c r="J48" s="10" t="n">
        <v>8272.6</v>
      </c>
      <c r="K48" s="17" t="n">
        <v>45532</v>
      </c>
      <c r="L48" s="17" t="n">
        <v>45562</v>
      </c>
      <c r="M48" s="10" t="n">
        <v>-7</v>
      </c>
      <c r="N48" s="10" t="n">
        <v>8272.6</v>
      </c>
      <c r="O48" s="10" t="n">
        <v>0</v>
      </c>
      <c r="P48" s="10" t="n">
        <v>0</v>
      </c>
      <c r="Q48" s="10" t="n">
        <v>0</v>
      </c>
      <c r="R48" s="10" t="n">
        <v>0</v>
      </c>
      <c r="S48" s="9" t="inlineStr">
        <is>
          <t>Yes</t>
        </is>
      </c>
      <c r="T48" s="10" t="inlineStr">
        <is>
          <t>Yes</t>
        </is>
      </c>
      <c r="U48" s="10" t="n">
        <v>0</v>
      </c>
      <c r="V48" s="8" t="n">
        <v>45536</v>
      </c>
      <c r="W48" s="6" t="inlineStr">
        <is>
          <t>n/a</t>
        </is>
      </c>
      <c r="X48" s="8" t="n">
        <v>45536</v>
      </c>
      <c r="Y48" s="6" t="inlineStr">
        <is>
          <t>Left a voicemail for Miran to discuss payment terms for invoice #INV-854 in GBP</t>
        </is>
      </c>
      <c r="Z48" s="8" t="n">
        <v>45536</v>
      </c>
      <c r="AA48" s="8" t="n">
        <v>45536</v>
      </c>
      <c r="AB48" s="6" t="inlineStr">
        <is>
          <t>Low risk, West Coast</t>
        </is>
      </c>
    </row>
    <row r="49">
      <c r="B49" s="6">
        <f>HYPERLINK("https://app.kolleno.com/customers/timeline/b7023e3d-3332-4535-b6ab-6f5fd1ef9cf0/d67f0362-c652-4000-855b-2a3df77256c7/", "Fentech Batteries")</f>
        <v/>
      </c>
      <c r="C49" s="7" t="inlineStr"/>
      <c r="D49" s="8" t="n">
        <v>45399</v>
      </c>
      <c r="E49" s="6" t="inlineStr">
        <is>
          <t>Credit Note</t>
        </is>
      </c>
      <c r="F49" s="7" t="inlineStr">
        <is>
          <t>INV-932</t>
        </is>
      </c>
      <c r="G49" s="7" t="inlineStr">
        <is>
          <t>n/a</t>
        </is>
      </c>
      <c r="H49" s="7" t="inlineStr">
        <is>
          <t>GBP</t>
        </is>
      </c>
      <c r="I49" s="10" t="n">
        <v>5826.72</v>
      </c>
      <c r="J49" s="10" t="n">
        <v>647.41</v>
      </c>
      <c r="K49" s="17" t="n">
        <v>45473</v>
      </c>
      <c r="L49" s="17" t="n">
        <v>45503</v>
      </c>
      <c r="M49" s="10" t="n">
        <v>52</v>
      </c>
      <c r="N49" s="10" t="n">
        <v>0</v>
      </c>
      <c r="O49" s="10" t="n">
        <v>0</v>
      </c>
      <c r="P49" s="10" t="n">
        <v>647.41</v>
      </c>
      <c r="Q49" s="10" t="n">
        <v>0</v>
      </c>
      <c r="R49" s="10" t="n">
        <v>0</v>
      </c>
      <c r="S49" s="9" t="inlineStr">
        <is>
          <t>Yes</t>
        </is>
      </c>
      <c r="T49" s="10" t="inlineStr">
        <is>
          <t>Yes</t>
        </is>
      </c>
      <c r="U49" s="10" t="n">
        <v>0</v>
      </c>
      <c r="V49" s="8" t="n">
        <v>45536</v>
      </c>
      <c r="W49" s="6" t="inlineStr">
        <is>
          <t>n/a</t>
        </is>
      </c>
      <c r="X49" s="6" t="inlineStr">
        <is>
          <t>n/a</t>
        </is>
      </c>
      <c r="Y49" s="6" t="inlineStr">
        <is>
          <t>Left a voicemail for Miran to discuss payment terms for invoice #INV-854 in GBP</t>
        </is>
      </c>
      <c r="Z49" s="8" t="n">
        <v>45536</v>
      </c>
      <c r="AA49" s="8" t="n">
        <v>45536</v>
      </c>
      <c r="AB49" s="6" t="inlineStr">
        <is>
          <t>SME, West Coast</t>
        </is>
      </c>
    </row>
    <row r="50">
      <c r="B50" s="6">
        <f>HYPERLINK("https://app.kolleno.com/customers/timeline/7bbfb963-6e2a-4ba2-92db-472f47f3e730/d67f0362-c652-4000-855b-2a3df77256c7/", "Ferrets Live")</f>
        <v/>
      </c>
      <c r="C50" s="7" t="inlineStr"/>
      <c r="D50" s="8" t="n">
        <v>45384</v>
      </c>
      <c r="E50" s="6" t="inlineStr">
        <is>
          <t>Credit Note</t>
        </is>
      </c>
      <c r="F50" s="7" t="inlineStr">
        <is>
          <t>INV-662</t>
        </is>
      </c>
      <c r="G50" s="7" t="inlineStr">
        <is>
          <t>n/a</t>
        </is>
      </c>
      <c r="H50" s="7" t="inlineStr">
        <is>
          <t>GBP</t>
        </is>
      </c>
      <c r="I50" s="10" t="n">
        <v>9736.51</v>
      </c>
      <c r="J50" s="10" t="n">
        <v>9736.51</v>
      </c>
      <c r="K50" s="17" t="n">
        <v>45533</v>
      </c>
      <c r="L50" s="17" t="n">
        <v>45563</v>
      </c>
      <c r="M50" s="10" t="n">
        <v>-8</v>
      </c>
      <c r="N50" s="10" t="n">
        <v>9736.51</v>
      </c>
      <c r="O50" s="10" t="n">
        <v>0</v>
      </c>
      <c r="P50" s="10" t="n">
        <v>0</v>
      </c>
      <c r="Q50" s="10" t="n">
        <v>0</v>
      </c>
      <c r="R50" s="10" t="n">
        <v>0</v>
      </c>
      <c r="S50" s="9" t="inlineStr">
        <is>
          <t>Yes</t>
        </is>
      </c>
      <c r="T50" s="10" t="inlineStr">
        <is>
          <t>Yes</t>
        </is>
      </c>
      <c r="U50" s="10" t="n">
        <v>0</v>
      </c>
      <c r="V50" s="8" t="n">
        <v>45536</v>
      </c>
      <c r="W50" s="6" t="inlineStr">
        <is>
          <t>n/a</t>
        </is>
      </c>
      <c r="X50" s="6" t="inlineStr">
        <is>
          <t>n/a</t>
        </is>
      </c>
      <c r="Y50" s="6" t="inlineStr">
        <is>
          <t>Sent a payment confirmation email to Abigail for payment received for invoice #INV-750 in GBP</t>
        </is>
      </c>
      <c r="Z50" s="8" t="n">
        <v>45536</v>
      </c>
      <c r="AA50" s="8" t="n">
        <v>45536</v>
      </c>
      <c r="AB50" s="6" t="inlineStr">
        <is>
          <t>East Coast, Enterprise</t>
        </is>
      </c>
    </row>
    <row r="51">
      <c r="B51" s="6">
        <f>HYPERLINK("https://app.kolleno.com/customers/timeline/7bbfb963-6e2a-4ba2-92db-472f47f3e730/d67f0362-c652-4000-855b-2a3df77256c7/", "Ferrets Live")</f>
        <v/>
      </c>
      <c r="C51" s="7" t="inlineStr"/>
      <c r="D51" s="8" t="n">
        <v>45384</v>
      </c>
      <c r="E51" s="6" t="inlineStr">
        <is>
          <t>Credit Note</t>
        </is>
      </c>
      <c r="F51" s="7" t="inlineStr">
        <is>
          <t>INV-370</t>
        </is>
      </c>
      <c r="G51" s="7" t="inlineStr">
        <is>
          <t>n/a</t>
        </is>
      </c>
      <c r="H51" s="7" t="inlineStr">
        <is>
          <t>GBP</t>
        </is>
      </c>
      <c r="I51" s="10" t="n">
        <v>2960.32</v>
      </c>
      <c r="J51" s="10" t="n">
        <v>2960.32</v>
      </c>
      <c r="K51" s="17" t="n">
        <v>45507</v>
      </c>
      <c r="L51" s="17" t="n">
        <v>45537</v>
      </c>
      <c r="M51" s="10" t="n">
        <v>18</v>
      </c>
      <c r="N51" s="10" t="n">
        <v>0</v>
      </c>
      <c r="O51" s="10" t="n">
        <v>2960.32</v>
      </c>
      <c r="P51" s="10" t="n">
        <v>0</v>
      </c>
      <c r="Q51" s="10" t="n">
        <v>0</v>
      </c>
      <c r="R51" s="10" t="n">
        <v>0</v>
      </c>
      <c r="S51" s="9" t="inlineStr">
        <is>
          <t>Yes</t>
        </is>
      </c>
      <c r="T51" s="10" t="inlineStr">
        <is>
          <t>Yes</t>
        </is>
      </c>
      <c r="U51" s="10" t="n">
        <v>0</v>
      </c>
      <c r="V51" s="8" t="n">
        <v>45536</v>
      </c>
      <c r="W51" s="6" t="inlineStr">
        <is>
          <t>n/a</t>
        </is>
      </c>
      <c r="X51" s="8" t="n">
        <v>45536</v>
      </c>
      <c r="Y51" s="6" t="inlineStr">
        <is>
          <t>Sent a payment confirmation email to Abigail for payment received for invoice #INV-750 in GBP</t>
        </is>
      </c>
      <c r="Z51" s="8" t="n">
        <v>45536</v>
      </c>
      <c r="AA51" s="8" t="n">
        <v>45536</v>
      </c>
      <c r="AB51" s="6" t="inlineStr">
        <is>
          <t>East Coast</t>
        </is>
      </c>
    </row>
    <row r="52">
      <c r="B52" s="6">
        <f>HYPERLINK("https://app.kolleno.com/customers/timeline/100baf83-1a25-4132-8b09-1bc06b54d64f/d67f0362-c652-4000-855b-2a3df77256c7/", "Finder's Keepers")</f>
        <v/>
      </c>
      <c r="C52" s="7" t="inlineStr"/>
      <c r="D52" s="8" t="n">
        <v>45408</v>
      </c>
      <c r="E52" s="6" t="inlineStr">
        <is>
          <t>Credit Note</t>
        </is>
      </c>
      <c r="F52" s="7" t="inlineStr">
        <is>
          <t>INV-162</t>
        </is>
      </c>
      <c r="G52" s="7" t="inlineStr">
        <is>
          <t>n/a</t>
        </is>
      </c>
      <c r="H52" s="7" t="inlineStr">
        <is>
          <t>GBP</t>
        </is>
      </c>
      <c r="I52" s="10" t="n">
        <v>6093.36</v>
      </c>
      <c r="J52" s="10" t="n">
        <v>6093.36</v>
      </c>
      <c r="K52" s="17" t="n">
        <v>45515</v>
      </c>
      <c r="L52" s="17" t="n">
        <v>45545</v>
      </c>
      <c r="M52" s="10" t="n">
        <v>10</v>
      </c>
      <c r="N52" s="10" t="n">
        <v>0</v>
      </c>
      <c r="O52" s="10" t="n">
        <v>6093.36</v>
      </c>
      <c r="P52" s="10" t="n">
        <v>0</v>
      </c>
      <c r="Q52" s="10" t="n">
        <v>0</v>
      </c>
      <c r="R52" s="10" t="n">
        <v>0</v>
      </c>
      <c r="S52" s="9" t="inlineStr">
        <is>
          <t>Yes</t>
        </is>
      </c>
      <c r="T52" s="10" t="inlineStr">
        <is>
          <t>Yes</t>
        </is>
      </c>
      <c r="U52" s="10" t="n">
        <v>0</v>
      </c>
      <c r="V52" s="8" t="n">
        <v>45536</v>
      </c>
      <c r="W52" s="6" t="inlineStr">
        <is>
          <t>n/a</t>
        </is>
      </c>
      <c r="X52" s="6" t="inlineStr">
        <is>
          <t>n/a</t>
        </is>
      </c>
      <c r="Y52" s="6" t="inlineStr">
        <is>
          <t>n/a</t>
        </is>
      </c>
      <c r="Z52" s="6" t="inlineStr">
        <is>
          <t>n/a</t>
        </is>
      </c>
      <c r="AA52" s="6" t="inlineStr">
        <is>
          <t>n/a</t>
        </is>
      </c>
      <c r="AB52" s="6" t="inlineStr">
        <is>
          <t>East Coast, High risk</t>
        </is>
      </c>
    </row>
    <row r="53">
      <c r="B53" s="6">
        <f>HYPERLINK("https://app.kolleno.com/customers/timeline/cf49adb9-e386-4885-8150-e592f23d7207/d67f0362-c652-4000-855b-2a3df77256c7/", "For The Couture")</f>
        <v/>
      </c>
      <c r="C53" s="7" t="inlineStr"/>
      <c r="D53" s="8" t="n">
        <v>45536</v>
      </c>
      <c r="E53" s="6" t="inlineStr">
        <is>
          <t>Payment</t>
        </is>
      </c>
      <c r="F53" s="7" t="inlineStr">
        <is>
          <t>INV-998</t>
        </is>
      </c>
      <c r="G53" s="7" t="inlineStr">
        <is>
          <t>n/a</t>
        </is>
      </c>
      <c r="H53" s="7" t="inlineStr">
        <is>
          <t>GBP</t>
        </is>
      </c>
      <c r="I53" s="10" t="n">
        <v>13207.24</v>
      </c>
      <c r="J53" s="10" t="n">
        <v>13207.24</v>
      </c>
      <c r="K53" s="17" t="n">
        <v>45526</v>
      </c>
      <c r="L53" s="17" t="n">
        <v>45556</v>
      </c>
      <c r="M53" s="10" t="n">
        <v>-1</v>
      </c>
      <c r="N53" s="10" t="n">
        <v>13207.24</v>
      </c>
      <c r="O53" s="10" t="n">
        <v>0</v>
      </c>
      <c r="P53" s="10" t="n">
        <v>0</v>
      </c>
      <c r="Q53" s="10" t="n">
        <v>0</v>
      </c>
      <c r="R53" s="10" t="n">
        <v>0</v>
      </c>
      <c r="S53" s="9" t="inlineStr">
        <is>
          <t>Yes</t>
        </is>
      </c>
      <c r="T53" s="10" t="inlineStr">
        <is>
          <t>Yes</t>
        </is>
      </c>
      <c r="U53" s="10" t="n">
        <v>0</v>
      </c>
      <c r="V53" s="8" t="n">
        <v>45536</v>
      </c>
      <c r="W53" s="6" t="inlineStr">
        <is>
          <t>n/a</t>
        </is>
      </c>
      <c r="X53" s="6" t="inlineStr">
        <is>
          <t>n/a</t>
        </is>
      </c>
      <c r="Y53" s="6" t="inlineStr">
        <is>
          <t>n/a</t>
        </is>
      </c>
      <c r="Z53" s="6" t="inlineStr">
        <is>
          <t>n/a</t>
        </is>
      </c>
      <c r="AA53" s="6" t="inlineStr">
        <is>
          <t>n/a</t>
        </is>
      </c>
      <c r="AB53" s="6" t="inlineStr">
        <is>
          <t>East Coast</t>
        </is>
      </c>
    </row>
    <row r="54">
      <c r="B54" s="6">
        <f>HYPERLINK("https://app.kolleno.com/customers/timeline/cf49adb9-e386-4885-8150-e592f23d7207/d67f0362-c652-4000-855b-2a3df77256c7/", "For The Couture")</f>
        <v/>
      </c>
      <c r="C54" s="7" t="inlineStr"/>
      <c r="D54" s="8" t="n">
        <v>45536</v>
      </c>
      <c r="E54" s="6" t="inlineStr">
        <is>
          <t>Payment</t>
        </is>
      </c>
      <c r="F54" s="7" t="inlineStr">
        <is>
          <t>INV-042</t>
        </is>
      </c>
      <c r="G54" s="7" t="inlineStr">
        <is>
          <t>n/a</t>
        </is>
      </c>
      <c r="H54" s="7" t="inlineStr">
        <is>
          <t>GBP</t>
        </is>
      </c>
      <c r="I54" s="10" t="n">
        <v>18157.92</v>
      </c>
      <c r="J54" s="10" t="n">
        <v>-22389.96</v>
      </c>
      <c r="K54" s="17" t="n">
        <v>45428</v>
      </c>
      <c r="L54" s="17" t="n">
        <v>45458</v>
      </c>
      <c r="M54" s="10" t="n">
        <v>97</v>
      </c>
      <c r="N54" s="10" t="n">
        <v>0</v>
      </c>
      <c r="O54" s="10" t="n">
        <v>0</v>
      </c>
      <c r="P54" s="10" t="n">
        <v>0</v>
      </c>
      <c r="Q54" s="10" t="n">
        <v>0</v>
      </c>
      <c r="R54" s="10" t="n">
        <v>-22389.96</v>
      </c>
      <c r="S54" s="9" t="inlineStr">
        <is>
          <t>Yes</t>
        </is>
      </c>
      <c r="T54" s="10" t="inlineStr">
        <is>
          <t>Yes</t>
        </is>
      </c>
      <c r="U54" s="10" t="n">
        <v>0</v>
      </c>
      <c r="V54" s="8" t="n">
        <v>45536</v>
      </c>
      <c r="W54" s="6" t="inlineStr">
        <is>
          <t>n/a</t>
        </is>
      </c>
      <c r="X54" s="6" t="inlineStr">
        <is>
          <t>n/a</t>
        </is>
      </c>
      <c r="Y54" s="6" t="inlineStr">
        <is>
          <t>n/a</t>
        </is>
      </c>
      <c r="Z54" s="6" t="inlineStr">
        <is>
          <t>n/a</t>
        </is>
      </c>
      <c r="AA54" s="6" t="inlineStr">
        <is>
          <t>n/a</t>
        </is>
      </c>
      <c r="AB54" s="6" t="inlineStr">
        <is>
          <t>West Coast</t>
        </is>
      </c>
    </row>
    <row r="55">
      <c r="B55" s="6">
        <f>HYPERLINK("https://app.kolleno.com/customers/timeline/83659695-9608-41e6-9674-513cff52618b/d67f0362-c652-4000-855b-2a3df77256c7/", "Hidden Treasures")</f>
        <v/>
      </c>
      <c r="C55" s="7" t="inlineStr"/>
      <c r="D55" s="8" t="n">
        <v>45380</v>
      </c>
      <c r="E55" s="6" t="inlineStr">
        <is>
          <t>Credit Note</t>
        </is>
      </c>
      <c r="F55" s="7" t="inlineStr">
        <is>
          <t>INV-857</t>
        </is>
      </c>
      <c r="G55" s="7" t="inlineStr">
        <is>
          <t>n/a</t>
        </is>
      </c>
      <c r="H55" s="7" t="inlineStr">
        <is>
          <t>GBP</t>
        </is>
      </c>
      <c r="I55" s="10" t="n">
        <v>518</v>
      </c>
      <c r="J55" s="10" t="n">
        <v>172.67</v>
      </c>
      <c r="K55" s="17" t="n">
        <v>45411</v>
      </c>
      <c r="L55" s="17" t="n">
        <v>45441</v>
      </c>
      <c r="M55" s="10" t="n">
        <v>114</v>
      </c>
      <c r="N55" s="10" t="n">
        <v>0</v>
      </c>
      <c r="O55" s="10" t="n">
        <v>0</v>
      </c>
      <c r="P55" s="10" t="n">
        <v>0</v>
      </c>
      <c r="Q55" s="10" t="n">
        <v>0</v>
      </c>
      <c r="R55" s="10" t="n">
        <v>172.67</v>
      </c>
      <c r="S55" s="9" t="inlineStr">
        <is>
          <t>Yes</t>
        </is>
      </c>
      <c r="T55" s="10" t="inlineStr">
        <is>
          <t>Yes</t>
        </is>
      </c>
      <c r="U55" s="10" t="n">
        <v>0</v>
      </c>
      <c r="V55" s="6" t="inlineStr">
        <is>
          <t>n/a</t>
        </is>
      </c>
      <c r="W55" s="6" t="inlineStr">
        <is>
          <t>n/a</t>
        </is>
      </c>
      <c r="X55" s="6" t="inlineStr">
        <is>
          <t>n/a</t>
        </is>
      </c>
      <c r="Y55" s="6" t="inlineStr">
        <is>
          <t>Sent a payment reminder email to Abagail for invoice #INV-857 in GBP</t>
        </is>
      </c>
      <c r="Z55" s="8" t="n">
        <v>45536</v>
      </c>
      <c r="AA55" s="8" t="n">
        <v>45536</v>
      </c>
      <c r="AB55" s="6" t="inlineStr">
        <is>
          <t>High risk, West Coast</t>
        </is>
      </c>
    </row>
    <row r="56">
      <c r="B56" s="6">
        <f>HYPERLINK("https://app.kolleno.com/customers/timeline/83659695-9608-41e6-9674-513cff52618b/d67f0362-c652-4000-855b-2a3df77256c7/", "Hidden Treasures")</f>
        <v/>
      </c>
      <c r="C56" s="7" t="inlineStr"/>
      <c r="D56" s="8" t="n">
        <v>45380</v>
      </c>
      <c r="E56" s="6" t="inlineStr">
        <is>
          <t>Credit Note</t>
        </is>
      </c>
      <c r="F56" s="7" t="inlineStr">
        <is>
          <t>INV-818</t>
        </is>
      </c>
      <c r="G56" s="7" t="inlineStr">
        <is>
          <t>n/a</t>
        </is>
      </c>
      <c r="H56" s="7" t="inlineStr">
        <is>
          <t>GBP</t>
        </is>
      </c>
      <c r="I56" s="10" t="n">
        <v>13962.18</v>
      </c>
      <c r="J56" s="10" t="n">
        <v>0</v>
      </c>
      <c r="K56" s="17" t="n">
        <v>45350</v>
      </c>
      <c r="L56" s="17" t="n">
        <v>45380</v>
      </c>
      <c r="M56" s="10" t="n">
        <v>175</v>
      </c>
      <c r="N56" s="10" t="n">
        <v>0</v>
      </c>
      <c r="O56" s="10" t="n">
        <v>0</v>
      </c>
      <c r="P56" s="10" t="n">
        <v>0</v>
      </c>
      <c r="Q56" s="10" t="n">
        <v>0</v>
      </c>
      <c r="R56" s="10" t="n">
        <v>0</v>
      </c>
      <c r="S56" s="9" t="inlineStr">
        <is>
          <t>Yes</t>
        </is>
      </c>
      <c r="T56" s="10" t="inlineStr">
        <is>
          <t>Yes</t>
        </is>
      </c>
      <c r="U56" s="10" t="n">
        <v>0</v>
      </c>
      <c r="V56" s="6" t="inlineStr">
        <is>
          <t>n/a</t>
        </is>
      </c>
      <c r="W56" s="6" t="inlineStr">
        <is>
          <t>n/a</t>
        </is>
      </c>
      <c r="X56" s="6" t="inlineStr">
        <is>
          <t>n/a</t>
        </is>
      </c>
      <c r="Y56" s="6" t="inlineStr">
        <is>
          <t>n/a</t>
        </is>
      </c>
      <c r="Z56" s="6" t="inlineStr">
        <is>
          <t>n/a</t>
        </is>
      </c>
      <c r="AA56" s="6" t="inlineStr">
        <is>
          <t>n/a</t>
        </is>
      </c>
      <c r="AB56" s="6" t="inlineStr">
        <is>
          <t>East Coast, High risk</t>
        </is>
      </c>
    </row>
    <row r="57">
      <c r="B57" s="6">
        <f>HYPERLINK("https://app.kolleno.com/customers/timeline/ffe52e7c-2b1d-4080-a906-e774f0984400/d67f0362-c652-4000-855b-2a3df77256c7/", "Hook And Eye")</f>
        <v/>
      </c>
      <c r="C57" s="7" t="inlineStr"/>
      <c r="D57" s="8" t="n">
        <v>45514</v>
      </c>
      <c r="E57" s="6" t="inlineStr">
        <is>
          <t>Credit Note</t>
        </is>
      </c>
      <c r="F57" s="7" t="inlineStr">
        <is>
          <t>INV-155</t>
        </is>
      </c>
      <c r="G57" s="7" t="inlineStr">
        <is>
          <t>n/a</t>
        </is>
      </c>
      <c r="H57" s="7" t="inlineStr">
        <is>
          <t>GBP</t>
        </is>
      </c>
      <c r="I57" s="10" t="n">
        <v>8967.5</v>
      </c>
      <c r="J57" s="10" t="n">
        <v>8967.5</v>
      </c>
      <c r="K57" s="17" t="n">
        <v>45347</v>
      </c>
      <c r="L57" s="17" t="n">
        <v>45377</v>
      </c>
      <c r="M57" s="10" t="n">
        <v>178</v>
      </c>
      <c r="N57" s="10" t="n">
        <v>0</v>
      </c>
      <c r="O57" s="10" t="n">
        <v>0</v>
      </c>
      <c r="P57" s="10" t="n">
        <v>0</v>
      </c>
      <c r="Q57" s="10" t="n">
        <v>0</v>
      </c>
      <c r="R57" s="10" t="n">
        <v>8967.5</v>
      </c>
      <c r="S57" s="9" t="inlineStr">
        <is>
          <t>Yes</t>
        </is>
      </c>
      <c r="T57" s="10" t="inlineStr">
        <is>
          <t>Yes</t>
        </is>
      </c>
      <c r="U57" s="10" t="n">
        <v>0</v>
      </c>
      <c r="V57" s="6" t="inlineStr">
        <is>
          <t>n/a</t>
        </is>
      </c>
      <c r="W57" s="6" t="inlineStr">
        <is>
          <t>n/a</t>
        </is>
      </c>
      <c r="X57" s="6" t="inlineStr">
        <is>
          <t>n/a</t>
        </is>
      </c>
      <c r="Y57" s="6" t="inlineStr">
        <is>
          <t>Sent a follow-up email to Rubie regarding outstanding payment for invoice #INV-419</t>
        </is>
      </c>
      <c r="Z57" s="8" t="n">
        <v>45536</v>
      </c>
      <c r="AA57" s="8" t="n">
        <v>45536</v>
      </c>
      <c r="AB57" s="6" t="inlineStr">
        <is>
          <t>East Coast, Enterprise</t>
        </is>
      </c>
    </row>
    <row r="58">
      <c r="B58" s="6">
        <f>HYPERLINK("https://app.kolleno.com/customers/timeline/ffe52e7c-2b1d-4080-a906-e774f0984400/d67f0362-c652-4000-855b-2a3df77256c7/", "Hook And Eye")</f>
        <v/>
      </c>
      <c r="C58" s="7" t="inlineStr"/>
      <c r="D58" s="8" t="n">
        <v>45514</v>
      </c>
      <c r="E58" s="6" t="inlineStr">
        <is>
          <t>Credit Note</t>
        </is>
      </c>
      <c r="F58" s="7" t="inlineStr">
        <is>
          <t>INV-419</t>
        </is>
      </c>
      <c r="G58" s="7" t="inlineStr">
        <is>
          <t>n/a</t>
        </is>
      </c>
      <c r="H58" s="7" t="inlineStr">
        <is>
          <t>GBP</t>
        </is>
      </c>
      <c r="I58" s="10" t="n">
        <v>11462.4</v>
      </c>
      <c r="J58" s="10" t="n">
        <v>2865.6</v>
      </c>
      <c r="K58" s="17" t="n">
        <v>45501</v>
      </c>
      <c r="L58" s="17" t="n">
        <v>45531</v>
      </c>
      <c r="M58" s="10" t="n">
        <v>24</v>
      </c>
      <c r="N58" s="10" t="n">
        <v>0</v>
      </c>
      <c r="O58" s="10" t="n">
        <v>2865.6</v>
      </c>
      <c r="P58" s="10" t="n">
        <v>0</v>
      </c>
      <c r="Q58" s="10" t="n">
        <v>0</v>
      </c>
      <c r="R58" s="10" t="n">
        <v>0</v>
      </c>
      <c r="S58" s="9" t="inlineStr">
        <is>
          <t>Yes</t>
        </is>
      </c>
      <c r="T58" s="10" t="inlineStr">
        <is>
          <t>Yes</t>
        </is>
      </c>
      <c r="U58" s="10" t="n">
        <v>0</v>
      </c>
      <c r="V58" s="6" t="inlineStr">
        <is>
          <t>n/a</t>
        </is>
      </c>
      <c r="W58" s="6" t="inlineStr">
        <is>
          <t>n/a</t>
        </is>
      </c>
      <c r="X58" s="6" t="inlineStr">
        <is>
          <t>n/a</t>
        </is>
      </c>
      <c r="Y58" s="6" t="inlineStr">
        <is>
          <t>Sent a follow-up email to Rubie regarding outstanding payment for invoice #INV-419</t>
        </is>
      </c>
      <c r="Z58" s="8" t="n">
        <v>45536</v>
      </c>
      <c r="AA58" s="8" t="n">
        <v>45536</v>
      </c>
      <c r="AB58" s="6" t="inlineStr">
        <is>
          <t>East Coast</t>
        </is>
      </c>
    </row>
    <row r="59">
      <c r="B59" s="6">
        <f>HYPERLINK("https://app.kolleno.com/customers/timeline/e51b7d48-aa00-4abf-b87f-c6799382a390/d67f0362-c652-4000-855b-2a3df77256c7/", "Kino Energy")</f>
        <v/>
      </c>
      <c r="C59" s="7" t="inlineStr"/>
      <c r="D59" s="8" t="n">
        <v>45436</v>
      </c>
      <c r="E59" s="6" t="inlineStr">
        <is>
          <t>Credit Note</t>
        </is>
      </c>
      <c r="F59" s="7" t="inlineStr">
        <is>
          <t>INV-160</t>
        </is>
      </c>
      <c r="G59" s="7" t="inlineStr">
        <is>
          <t>n/a</t>
        </is>
      </c>
      <c r="H59" s="7" t="inlineStr">
        <is>
          <t>GBP</t>
        </is>
      </c>
      <c r="I59" s="10" t="n">
        <v>13072.94</v>
      </c>
      <c r="J59" s="10" t="n">
        <v>13072.94</v>
      </c>
      <c r="K59" s="17" t="n">
        <v>45534</v>
      </c>
      <c r="L59" s="17" t="n">
        <v>45564</v>
      </c>
      <c r="M59" s="10" t="n">
        <v>-9</v>
      </c>
      <c r="N59" s="10" t="n">
        <v>13072.94</v>
      </c>
      <c r="O59" s="10" t="n">
        <v>0</v>
      </c>
      <c r="P59" s="10" t="n">
        <v>0</v>
      </c>
      <c r="Q59" s="10" t="n">
        <v>0</v>
      </c>
      <c r="R59" s="10" t="n">
        <v>0</v>
      </c>
      <c r="S59" s="9" t="inlineStr">
        <is>
          <t>Yes</t>
        </is>
      </c>
      <c r="T59" s="10" t="inlineStr">
        <is>
          <t>Yes</t>
        </is>
      </c>
      <c r="U59" s="10" t="n">
        <v>0</v>
      </c>
      <c r="V59" s="8" t="n">
        <v>45536</v>
      </c>
      <c r="W59" s="6" t="inlineStr">
        <is>
          <t>n/a</t>
        </is>
      </c>
      <c r="X59" s="6" t="inlineStr">
        <is>
          <t>n/a</t>
        </is>
      </c>
      <c r="Y59" s="6" t="inlineStr">
        <is>
          <t>n/a</t>
        </is>
      </c>
      <c r="Z59" s="6" t="inlineStr">
        <is>
          <t>n/a</t>
        </is>
      </c>
      <c r="AA59" s="6" t="inlineStr">
        <is>
          <t>n/a</t>
        </is>
      </c>
      <c r="AB59" s="6" t="inlineStr">
        <is>
          <t>East Coast, Low risk</t>
        </is>
      </c>
    </row>
    <row r="60">
      <c r="B60" s="6">
        <f>HYPERLINK("https://app.kolleno.com/customers/timeline/e51b7d48-aa00-4abf-b87f-c6799382a390/d67f0362-c652-4000-855b-2a3df77256c7/", "Kino Energy")</f>
        <v/>
      </c>
      <c r="C60" s="7" t="inlineStr"/>
      <c r="D60" s="8" t="n">
        <v>45436</v>
      </c>
      <c r="E60" s="6" t="inlineStr">
        <is>
          <t>Credit Note</t>
        </is>
      </c>
      <c r="F60" s="7" t="inlineStr">
        <is>
          <t>INV-355</t>
        </is>
      </c>
      <c r="G60" s="7" t="inlineStr">
        <is>
          <t>n/a</t>
        </is>
      </c>
      <c r="H60" s="7" t="inlineStr">
        <is>
          <t>GBP</t>
        </is>
      </c>
      <c r="I60" s="10" t="n">
        <v>10317.26</v>
      </c>
      <c r="J60" s="10" t="n">
        <v>10317.26</v>
      </c>
      <c r="K60" s="17" t="n">
        <v>45534</v>
      </c>
      <c r="L60" s="17" t="n">
        <v>45564</v>
      </c>
      <c r="M60" s="10" t="n">
        <v>-9</v>
      </c>
      <c r="N60" s="10" t="n">
        <v>10317.26</v>
      </c>
      <c r="O60" s="10" t="n">
        <v>0</v>
      </c>
      <c r="P60" s="10" t="n">
        <v>0</v>
      </c>
      <c r="Q60" s="10" t="n">
        <v>0</v>
      </c>
      <c r="R60" s="10" t="n">
        <v>0</v>
      </c>
      <c r="S60" s="9" t="inlineStr">
        <is>
          <t>Yes</t>
        </is>
      </c>
      <c r="T60" s="10" t="inlineStr">
        <is>
          <t>Yes</t>
        </is>
      </c>
      <c r="U60" s="10" t="n">
        <v>0</v>
      </c>
      <c r="V60" s="8" t="n">
        <v>45536</v>
      </c>
      <c r="W60" s="6" t="inlineStr">
        <is>
          <t>n/a</t>
        </is>
      </c>
      <c r="X60" s="6" t="inlineStr">
        <is>
          <t>n/a</t>
        </is>
      </c>
      <c r="Y60" s="6" t="inlineStr">
        <is>
          <t>n/a</t>
        </is>
      </c>
      <c r="Z60" s="6" t="inlineStr">
        <is>
          <t>n/a</t>
        </is>
      </c>
      <c r="AA60" s="6" t="inlineStr">
        <is>
          <t>n/a</t>
        </is>
      </c>
      <c r="AB60" s="6" t="inlineStr">
        <is>
          <t>East Coast, High risk</t>
        </is>
      </c>
    </row>
    <row r="61">
      <c r="B61" s="6">
        <f>HYPERLINK("https://app.kolleno.com/customers/timeline/9f1e868e-a06f-47c7-800e-9f4031d042e9/d67f0362-c652-4000-855b-2a3df77256c7/", "Located")</f>
        <v/>
      </c>
      <c r="C61" s="7" t="inlineStr"/>
      <c r="D61" s="8" t="n">
        <v>45504</v>
      </c>
      <c r="E61" s="6" t="inlineStr">
        <is>
          <t>Credit Note</t>
        </is>
      </c>
      <c r="F61" s="7" t="inlineStr">
        <is>
          <t>INV-121</t>
        </is>
      </c>
      <c r="G61" s="7" t="inlineStr">
        <is>
          <t>n/a</t>
        </is>
      </c>
      <c r="H61" s="7" t="inlineStr">
        <is>
          <t>GBP</t>
        </is>
      </c>
      <c r="I61" s="10" t="n">
        <v>18215.82</v>
      </c>
      <c r="J61" s="10" t="n">
        <v>3643.16</v>
      </c>
      <c r="K61" s="17" t="n">
        <v>45484</v>
      </c>
      <c r="L61" s="17" t="n">
        <v>45514</v>
      </c>
      <c r="M61" s="10" t="n">
        <v>41</v>
      </c>
      <c r="N61" s="10" t="n">
        <v>0</v>
      </c>
      <c r="O61" s="10" t="n">
        <v>0</v>
      </c>
      <c r="P61" s="10" t="n">
        <v>3643.16</v>
      </c>
      <c r="Q61" s="10" t="n">
        <v>0</v>
      </c>
      <c r="R61" s="10" t="n">
        <v>0</v>
      </c>
      <c r="S61" s="9" t="inlineStr">
        <is>
          <t>Yes</t>
        </is>
      </c>
      <c r="T61" s="10" t="inlineStr">
        <is>
          <t>Yes</t>
        </is>
      </c>
      <c r="U61" s="10" t="n">
        <v>0</v>
      </c>
      <c r="V61" s="8" t="n">
        <v>45536</v>
      </c>
      <c r="W61" s="6" t="inlineStr">
        <is>
          <t>n/a</t>
        </is>
      </c>
      <c r="X61" s="6" t="inlineStr">
        <is>
          <t>n/a</t>
        </is>
      </c>
      <c r="Y61" s="6" t="inlineStr">
        <is>
          <t>n/a</t>
        </is>
      </c>
      <c r="Z61" s="6" t="inlineStr">
        <is>
          <t>n/a</t>
        </is>
      </c>
      <c r="AA61" s="6" t="inlineStr">
        <is>
          <t>n/a</t>
        </is>
      </c>
      <c r="AB61" s="6" t="inlineStr">
        <is>
          <t>East Coast</t>
        </is>
      </c>
    </row>
    <row r="62">
      <c r="B62" s="6">
        <f>HYPERLINK("https://app.kolleno.com/customers/timeline/9f1e868e-a06f-47c7-800e-9f4031d042e9/d67f0362-c652-4000-855b-2a3df77256c7/", "Located")</f>
        <v/>
      </c>
      <c r="C62" s="7" t="inlineStr"/>
      <c r="D62" s="8" t="n">
        <v>45504</v>
      </c>
      <c r="E62" s="6" t="inlineStr">
        <is>
          <t>Credit Note</t>
        </is>
      </c>
      <c r="F62" s="7" t="inlineStr">
        <is>
          <t>INV-291</t>
        </is>
      </c>
      <c r="G62" s="7" t="inlineStr">
        <is>
          <t>n/a</t>
        </is>
      </c>
      <c r="H62" s="7" t="inlineStr">
        <is>
          <t>GBP</t>
        </is>
      </c>
      <c r="I62" s="10" t="n">
        <v>2492.54</v>
      </c>
      <c r="J62" s="10" t="n">
        <v>2492.54</v>
      </c>
      <c r="K62" s="17" t="n">
        <v>45511</v>
      </c>
      <c r="L62" s="17" t="n">
        <v>45541</v>
      </c>
      <c r="M62" s="10" t="n">
        <v>14</v>
      </c>
      <c r="N62" s="10" t="n">
        <v>0</v>
      </c>
      <c r="O62" s="10" t="n">
        <v>2492.54</v>
      </c>
      <c r="P62" s="10" t="n">
        <v>0</v>
      </c>
      <c r="Q62" s="10" t="n">
        <v>0</v>
      </c>
      <c r="R62" s="10" t="n">
        <v>0</v>
      </c>
      <c r="S62" s="9" t="inlineStr">
        <is>
          <t>Yes</t>
        </is>
      </c>
      <c r="T62" s="10" t="inlineStr">
        <is>
          <t>Yes</t>
        </is>
      </c>
      <c r="U62" s="10" t="n">
        <v>0</v>
      </c>
      <c r="V62" s="8" t="n">
        <v>45536</v>
      </c>
      <c r="W62" s="6" t="inlineStr">
        <is>
          <t>n/a</t>
        </is>
      </c>
      <c r="X62" s="6" t="inlineStr">
        <is>
          <t>n/a</t>
        </is>
      </c>
      <c r="Y62" s="6" t="inlineStr">
        <is>
          <t>n/a</t>
        </is>
      </c>
      <c r="Z62" s="6" t="inlineStr">
        <is>
          <t>n/a</t>
        </is>
      </c>
      <c r="AA62" s="6" t="inlineStr">
        <is>
          <t>n/a</t>
        </is>
      </c>
      <c r="AB62" s="6" t="inlineStr">
        <is>
          <t>Low risk, West Coast</t>
        </is>
      </c>
    </row>
    <row r="63">
      <c r="B63" s="6">
        <f>HYPERLINK("https://app.kolleno.com/customers/timeline/4a3cc002-0e4a-47c8-a83c-c6fabf933e40/d67f0362-c652-4000-855b-2a3df77256c7/", "Madmullet")</f>
        <v/>
      </c>
      <c r="C63" s="7" t="inlineStr"/>
      <c r="D63" s="8" t="n">
        <v>45496</v>
      </c>
      <c r="E63" s="6" t="inlineStr">
        <is>
          <t>Credit Note</t>
        </is>
      </c>
      <c r="F63" s="7" t="inlineStr">
        <is>
          <t>INV-577</t>
        </is>
      </c>
      <c r="G63" s="7" t="inlineStr">
        <is>
          <t>n/a</t>
        </is>
      </c>
      <c r="H63" s="7" t="inlineStr">
        <is>
          <t>GBP</t>
        </is>
      </c>
      <c r="I63" s="10" t="n">
        <v>9417.190000000001</v>
      </c>
      <c r="J63" s="10" t="n">
        <v>1345.31</v>
      </c>
      <c r="K63" s="17" t="n">
        <v>45478</v>
      </c>
      <c r="L63" s="17" t="n">
        <v>45508</v>
      </c>
      <c r="M63" s="10" t="n">
        <v>47</v>
      </c>
      <c r="N63" s="10" t="n">
        <v>0</v>
      </c>
      <c r="O63" s="10" t="n">
        <v>0</v>
      </c>
      <c r="P63" s="10" t="n">
        <v>1345.31</v>
      </c>
      <c r="Q63" s="10" t="n">
        <v>0</v>
      </c>
      <c r="R63" s="10" t="n">
        <v>0</v>
      </c>
      <c r="S63" s="9" t="inlineStr">
        <is>
          <t>Yes</t>
        </is>
      </c>
      <c r="T63" s="10" t="inlineStr">
        <is>
          <t>Yes</t>
        </is>
      </c>
      <c r="U63" s="10" t="n">
        <v>0</v>
      </c>
      <c r="V63" s="8" t="n">
        <v>45536</v>
      </c>
      <c r="W63" s="6" t="inlineStr">
        <is>
          <t>n/a</t>
        </is>
      </c>
      <c r="X63" s="8" t="n">
        <v>45536</v>
      </c>
      <c r="Y63" s="6" t="inlineStr">
        <is>
          <t>n/a</t>
        </is>
      </c>
      <c r="Z63" s="6" t="inlineStr">
        <is>
          <t>n/a</t>
        </is>
      </c>
      <c r="AA63" s="6" t="inlineStr">
        <is>
          <t>n/a</t>
        </is>
      </c>
      <c r="AB63" s="6" t="inlineStr">
        <is>
          <t>East Coast, Enterprise</t>
        </is>
      </c>
    </row>
    <row r="64">
      <c r="B64" s="6">
        <f>HYPERLINK("https://app.kolleno.com/customers/timeline/4a3cc002-0e4a-47c8-a83c-c6fabf933e40/d67f0362-c652-4000-855b-2a3df77256c7/", "Madmullet")</f>
        <v/>
      </c>
      <c r="C64" s="7" t="inlineStr"/>
      <c r="D64" s="8" t="n">
        <v>45496</v>
      </c>
      <c r="E64" s="6" t="inlineStr">
        <is>
          <t>Credit Note</t>
        </is>
      </c>
      <c r="F64" s="7" t="inlineStr">
        <is>
          <t>INV-374</t>
        </is>
      </c>
      <c r="G64" s="7" t="inlineStr">
        <is>
          <t>n/a</t>
        </is>
      </c>
      <c r="H64" s="7" t="inlineStr">
        <is>
          <t>GBP</t>
        </is>
      </c>
      <c r="I64" s="10" t="n">
        <v>3890.46</v>
      </c>
      <c r="J64" s="10" t="n">
        <v>1296.82</v>
      </c>
      <c r="K64" s="17" t="n">
        <v>45477</v>
      </c>
      <c r="L64" s="17" t="n">
        <v>45507</v>
      </c>
      <c r="M64" s="10" t="n">
        <v>48</v>
      </c>
      <c r="N64" s="10" t="n">
        <v>0</v>
      </c>
      <c r="O64" s="10" t="n">
        <v>0</v>
      </c>
      <c r="P64" s="10" t="n">
        <v>1296.82</v>
      </c>
      <c r="Q64" s="10" t="n">
        <v>0</v>
      </c>
      <c r="R64" s="10" t="n">
        <v>0</v>
      </c>
      <c r="S64" s="9" t="inlineStr">
        <is>
          <t>Yes</t>
        </is>
      </c>
      <c r="T64" s="10" t="inlineStr">
        <is>
          <t>Yes</t>
        </is>
      </c>
      <c r="U64" s="10" t="n">
        <v>0</v>
      </c>
      <c r="V64" s="8" t="n">
        <v>45536</v>
      </c>
      <c r="W64" s="6" t="inlineStr">
        <is>
          <t>n/a</t>
        </is>
      </c>
      <c r="X64" s="6" t="inlineStr">
        <is>
          <t>n/a</t>
        </is>
      </c>
      <c r="Y64" s="6" t="inlineStr">
        <is>
          <t>n/a</t>
        </is>
      </c>
      <c r="Z64" s="6" t="inlineStr">
        <is>
          <t>n/a</t>
        </is>
      </c>
      <c r="AA64" s="6" t="inlineStr">
        <is>
          <t>n/a</t>
        </is>
      </c>
      <c r="AB64" s="6" t="inlineStr">
        <is>
          <t>West Coast</t>
        </is>
      </c>
    </row>
    <row r="65">
      <c r="B65" s="6">
        <f>HYPERLINK("https://app.kolleno.com/customers/timeline/e7c44a4b-7360-4570-a901-f62f92af82b0/d67f0362-c652-4000-855b-2a3df77256c7/", "Maxx Dry-Cleaning")</f>
        <v/>
      </c>
      <c r="C65" s="7" t="inlineStr"/>
      <c r="D65" s="8" t="n">
        <v>45391</v>
      </c>
      <c r="E65" s="6" t="inlineStr">
        <is>
          <t>Credit Note</t>
        </is>
      </c>
      <c r="F65" s="7" t="inlineStr">
        <is>
          <t>INV-526</t>
        </is>
      </c>
      <c r="G65" s="7" t="inlineStr">
        <is>
          <t>n/a</t>
        </is>
      </c>
      <c r="H65" s="7" t="inlineStr">
        <is>
          <t>GBP</t>
        </is>
      </c>
      <c r="I65" s="10" t="n">
        <v>16096.8</v>
      </c>
      <c r="J65" s="10" t="n">
        <v>2682.8</v>
      </c>
      <c r="K65" s="17" t="n">
        <v>45527</v>
      </c>
      <c r="L65" s="17" t="n">
        <v>45557</v>
      </c>
      <c r="M65" s="10" t="n">
        <v>-2</v>
      </c>
      <c r="N65" s="10" t="n">
        <v>2682.8</v>
      </c>
      <c r="O65" s="10" t="n">
        <v>0</v>
      </c>
      <c r="P65" s="10" t="n">
        <v>0</v>
      </c>
      <c r="Q65" s="10" t="n">
        <v>0</v>
      </c>
      <c r="R65" s="10" t="n">
        <v>0</v>
      </c>
      <c r="S65" s="9" t="inlineStr">
        <is>
          <t>Yes</t>
        </is>
      </c>
      <c r="T65" s="10" t="inlineStr">
        <is>
          <t>Yes</t>
        </is>
      </c>
      <c r="U65" s="10" t="n">
        <v>0</v>
      </c>
      <c r="V65" s="8" t="n">
        <v>45536</v>
      </c>
      <c r="W65" s="6" t="inlineStr">
        <is>
          <t>n/a</t>
        </is>
      </c>
      <c r="X65" s="6" t="inlineStr">
        <is>
          <t>n/a</t>
        </is>
      </c>
      <c r="Y65" s="6" t="inlineStr">
        <is>
          <t>Sent a copy of the invoice #INV-098 in GBP to Chrissy via email</t>
        </is>
      </c>
      <c r="Z65" s="8" t="n">
        <v>45536</v>
      </c>
      <c r="AA65" s="8" t="n">
        <v>45536</v>
      </c>
      <c r="AB65" s="6" t="inlineStr">
        <is>
          <t>East Coast</t>
        </is>
      </c>
    </row>
    <row r="66">
      <c r="B66" s="6">
        <f>HYPERLINK("https://app.kolleno.com/customers/timeline/e7c44a4b-7360-4570-a901-f62f92af82b0/d67f0362-c652-4000-855b-2a3df77256c7/", "Maxx Dry-Cleaning")</f>
        <v/>
      </c>
      <c r="C66" s="7" t="inlineStr"/>
      <c r="D66" s="8" t="n">
        <v>45391</v>
      </c>
      <c r="E66" s="6" t="inlineStr">
        <is>
          <t>Credit Note</t>
        </is>
      </c>
      <c r="F66" s="7" t="inlineStr">
        <is>
          <t>INV-883</t>
        </is>
      </c>
      <c r="G66" s="7" t="inlineStr">
        <is>
          <t>n/a</t>
        </is>
      </c>
      <c r="H66" s="7" t="inlineStr">
        <is>
          <t>GBP</t>
        </is>
      </c>
      <c r="I66" s="10" t="n">
        <v>3361.64</v>
      </c>
      <c r="J66" s="10" t="n">
        <v>1120.55</v>
      </c>
      <c r="K66" s="17" t="n">
        <v>45476</v>
      </c>
      <c r="L66" s="17" t="n">
        <v>45506</v>
      </c>
      <c r="M66" s="10" t="n">
        <v>49</v>
      </c>
      <c r="N66" s="10" t="n">
        <v>0</v>
      </c>
      <c r="O66" s="10" t="n">
        <v>0</v>
      </c>
      <c r="P66" s="10" t="n">
        <v>1120.55</v>
      </c>
      <c r="Q66" s="10" t="n">
        <v>0</v>
      </c>
      <c r="R66" s="10" t="n">
        <v>0</v>
      </c>
      <c r="S66" s="9" t="inlineStr">
        <is>
          <t>Yes</t>
        </is>
      </c>
      <c r="T66" s="10" t="inlineStr">
        <is>
          <t>Yes</t>
        </is>
      </c>
      <c r="U66" s="10" t="n">
        <v>0</v>
      </c>
      <c r="V66" s="8" t="n">
        <v>45536</v>
      </c>
      <c r="W66" s="6" t="inlineStr">
        <is>
          <t>n/a</t>
        </is>
      </c>
      <c r="X66" s="6" t="inlineStr">
        <is>
          <t>n/a</t>
        </is>
      </c>
      <c r="Y66" s="6" t="inlineStr">
        <is>
          <t>Sent a copy of the invoice #INV-098 in GBP to Chrissy via email</t>
        </is>
      </c>
      <c r="Z66" s="8" t="n">
        <v>45536</v>
      </c>
      <c r="AA66" s="8" t="n">
        <v>45536</v>
      </c>
      <c r="AB66" s="6" t="inlineStr">
        <is>
          <t>West Coast</t>
        </is>
      </c>
    </row>
    <row r="67">
      <c r="B67" s="6">
        <f>HYPERLINK("https://app.kolleno.com/customers/timeline/62ce87d3-67f2-4043-89ad-68ee081fa6af/d67f0362-c652-4000-855b-2a3df77256c7/", "Midsummer Night Grill")</f>
        <v/>
      </c>
      <c r="C67" s="7" t="inlineStr"/>
      <c r="D67" s="8" t="n">
        <v>45555</v>
      </c>
      <c r="E67" s="6" t="inlineStr">
        <is>
          <t>Promise to pay</t>
        </is>
      </c>
      <c r="F67" s="7" t="inlineStr">
        <is>
          <t>INV-783</t>
        </is>
      </c>
      <c r="G67" s="7" t="inlineStr">
        <is>
          <t>n/a</t>
        </is>
      </c>
      <c r="H67" s="7" t="inlineStr">
        <is>
          <t>GBP</t>
        </is>
      </c>
      <c r="I67" s="10" t="n">
        <v>17167.32</v>
      </c>
      <c r="J67" s="10" t="n">
        <v>17167.32</v>
      </c>
      <c r="K67" s="17" t="n">
        <v>45519</v>
      </c>
      <c r="L67" s="17" t="n">
        <v>45549</v>
      </c>
      <c r="M67" s="10" t="n">
        <v>6</v>
      </c>
      <c r="N67" s="10" t="n">
        <v>0</v>
      </c>
      <c r="O67" s="10" t="n">
        <v>17167.32</v>
      </c>
      <c r="P67" s="10" t="n">
        <v>0</v>
      </c>
      <c r="Q67" s="10" t="n">
        <v>0</v>
      </c>
      <c r="R67" s="10" t="n">
        <v>0</v>
      </c>
      <c r="S67" s="9" t="inlineStr">
        <is>
          <t>Yes</t>
        </is>
      </c>
      <c r="T67" s="10" t="inlineStr">
        <is>
          <t>Yes</t>
        </is>
      </c>
      <c r="U67" s="10" t="n">
        <v>0</v>
      </c>
      <c r="V67" s="8" t="n">
        <v>45536</v>
      </c>
      <c r="W67" s="6" t="inlineStr">
        <is>
          <t>Why is this not saving?!</t>
        </is>
      </c>
      <c r="X67" s="8" t="n">
        <v>45555</v>
      </c>
      <c r="Y67" s="6" t="inlineStr">
        <is>
          <t>n/a</t>
        </is>
      </c>
      <c r="Z67" s="6" t="inlineStr">
        <is>
          <t>n/a</t>
        </is>
      </c>
      <c r="AA67" s="6" t="inlineStr">
        <is>
          <t>n/a</t>
        </is>
      </c>
      <c r="AB67" s="6" t="inlineStr">
        <is>
          <t>High risk, West Coast</t>
        </is>
      </c>
    </row>
    <row r="68">
      <c r="B68" s="6">
        <f>HYPERLINK("https://app.kolleno.com/customers/timeline/62ce87d3-67f2-4043-89ad-68ee081fa6af/d67f0362-c652-4000-855b-2a3df77256c7/", "Midsummer Night Grill")</f>
        <v/>
      </c>
      <c r="C68" s="7" t="inlineStr"/>
      <c r="D68" s="8" t="n">
        <v>45555</v>
      </c>
      <c r="E68" s="6" t="inlineStr">
        <is>
          <t>Promise to pay</t>
        </is>
      </c>
      <c r="F68" s="7" t="inlineStr">
        <is>
          <t>INV-053</t>
        </is>
      </c>
      <c r="G68" s="7" t="inlineStr">
        <is>
          <t>n/a</t>
        </is>
      </c>
      <c r="H68" s="7" t="inlineStr">
        <is>
          <t>GBP</t>
        </is>
      </c>
      <c r="I68" s="10" t="n">
        <v>16096.5</v>
      </c>
      <c r="J68" s="10" t="n">
        <v>4024.12</v>
      </c>
      <c r="K68" s="17" t="n">
        <v>45418</v>
      </c>
      <c r="L68" s="17" t="n">
        <v>45448</v>
      </c>
      <c r="M68" s="10" t="n">
        <v>107</v>
      </c>
      <c r="N68" s="10" t="n">
        <v>0</v>
      </c>
      <c r="O68" s="10" t="n">
        <v>0</v>
      </c>
      <c r="P68" s="10" t="n">
        <v>0</v>
      </c>
      <c r="Q68" s="10" t="n">
        <v>0</v>
      </c>
      <c r="R68" s="10" t="n">
        <v>4024.12</v>
      </c>
      <c r="S68" s="9" t="inlineStr">
        <is>
          <t>Yes</t>
        </is>
      </c>
      <c r="T68" s="10" t="inlineStr">
        <is>
          <t>Yes</t>
        </is>
      </c>
      <c r="U68" s="10" t="n">
        <v>0</v>
      </c>
      <c r="V68" s="8" t="n">
        <v>45536</v>
      </c>
      <c r="W68" s="6" t="inlineStr">
        <is>
          <t>n/a</t>
        </is>
      </c>
      <c r="X68" s="6" t="inlineStr">
        <is>
          <t>n/a</t>
        </is>
      </c>
      <c r="Y68" s="6" t="inlineStr">
        <is>
          <t>n/a</t>
        </is>
      </c>
      <c r="Z68" s="6" t="inlineStr">
        <is>
          <t>n/a</t>
        </is>
      </c>
      <c r="AA68" s="6" t="inlineStr">
        <is>
          <t>n/a</t>
        </is>
      </c>
      <c r="AB68" s="6" t="inlineStr">
        <is>
          <t>East Coast, SME</t>
        </is>
      </c>
    </row>
    <row r="69">
      <c r="B69" s="6">
        <f>HYPERLINK("https://app.kolleno.com/customers/timeline/0fc10d25-0b06-45e1-8eea-7fe95cd95521/d67f0362-c652-4000-855b-2a3df77256c7/", "Mindnsoles")</f>
        <v/>
      </c>
      <c r="C69" s="7" t="inlineStr"/>
      <c r="D69" s="8" t="n">
        <v>45355</v>
      </c>
      <c r="E69" s="6" t="inlineStr">
        <is>
          <t>Credit Note</t>
        </is>
      </c>
      <c r="F69" s="7" t="inlineStr">
        <is>
          <t>INV-985</t>
        </is>
      </c>
      <c r="G69" s="7" t="inlineStr">
        <is>
          <t>n/a</t>
        </is>
      </c>
      <c r="H69" s="7" t="inlineStr">
        <is>
          <t>GBP</t>
        </is>
      </c>
      <c r="I69" s="10" t="n">
        <v>11878.02</v>
      </c>
      <c r="J69" s="10" t="n">
        <v>2969.51</v>
      </c>
      <c r="K69" s="17" t="n">
        <v>45482</v>
      </c>
      <c r="L69" s="17" t="n">
        <v>45512</v>
      </c>
      <c r="M69" s="10" t="n">
        <v>43</v>
      </c>
      <c r="N69" s="10" t="n">
        <v>0</v>
      </c>
      <c r="O69" s="10" t="n">
        <v>0</v>
      </c>
      <c r="P69" s="10" t="n">
        <v>2969.51</v>
      </c>
      <c r="Q69" s="10" t="n">
        <v>0</v>
      </c>
      <c r="R69" s="10" t="n">
        <v>0</v>
      </c>
      <c r="S69" s="9" t="inlineStr">
        <is>
          <t>Yes</t>
        </is>
      </c>
      <c r="T69" s="10" t="inlineStr">
        <is>
          <t>Yes</t>
        </is>
      </c>
      <c r="U69" s="10" t="n">
        <v>0</v>
      </c>
      <c r="V69" s="8" t="n">
        <v>45536</v>
      </c>
      <c r="W69" s="6" t="inlineStr">
        <is>
          <t>n/a</t>
        </is>
      </c>
      <c r="X69" s="6" t="inlineStr">
        <is>
          <t>n/a</t>
        </is>
      </c>
      <c r="Y69" s="6" t="inlineStr">
        <is>
          <t>Spoke with Delora who mentioned that they will make payment for invoice #INV-937 in GBP next week</t>
        </is>
      </c>
      <c r="Z69" s="8" t="n">
        <v>45536</v>
      </c>
      <c r="AA69" s="8" t="n">
        <v>45536</v>
      </c>
      <c r="AB69" s="6" t="inlineStr">
        <is>
          <t>SME, West Coast</t>
        </is>
      </c>
    </row>
    <row r="70">
      <c r="B70" s="6">
        <f>HYPERLINK("https://app.kolleno.com/customers/timeline/0fc10d25-0b06-45e1-8eea-7fe95cd95521/d67f0362-c652-4000-855b-2a3df77256c7/", "Mindnsoles")</f>
        <v/>
      </c>
      <c r="C70" s="7" t="inlineStr"/>
      <c r="D70" s="8" t="n">
        <v>45355</v>
      </c>
      <c r="E70" s="6" t="inlineStr">
        <is>
          <t>Credit Note</t>
        </is>
      </c>
      <c r="F70" s="7" t="inlineStr">
        <is>
          <t>INV-937</t>
        </is>
      </c>
      <c r="G70" s="7" t="inlineStr">
        <is>
          <t>n/a</t>
        </is>
      </c>
      <c r="H70" s="7" t="inlineStr">
        <is>
          <t>GBP</t>
        </is>
      </c>
      <c r="I70" s="10" t="n">
        <v>2390.4</v>
      </c>
      <c r="J70" s="10" t="n">
        <v>265.6</v>
      </c>
      <c r="K70" s="17" t="n">
        <v>45339</v>
      </c>
      <c r="L70" s="17" t="n">
        <v>45369</v>
      </c>
      <c r="M70" s="10" t="n">
        <v>186</v>
      </c>
      <c r="N70" s="10" t="n">
        <v>0</v>
      </c>
      <c r="O70" s="10" t="n">
        <v>0</v>
      </c>
      <c r="P70" s="10" t="n">
        <v>0</v>
      </c>
      <c r="Q70" s="10" t="n">
        <v>0</v>
      </c>
      <c r="R70" s="10" t="n">
        <v>265.6</v>
      </c>
      <c r="S70" s="9" t="inlineStr">
        <is>
          <t>Yes</t>
        </is>
      </c>
      <c r="T70" s="10" t="inlineStr">
        <is>
          <t>Yes</t>
        </is>
      </c>
      <c r="U70" s="10" t="n">
        <v>0</v>
      </c>
      <c r="V70" s="8" t="n">
        <v>45536</v>
      </c>
      <c r="W70" s="6" t="inlineStr">
        <is>
          <t>n/a</t>
        </is>
      </c>
      <c r="X70" s="8" t="n">
        <v>45536</v>
      </c>
      <c r="Y70" s="6" t="inlineStr">
        <is>
          <t>Spoke with Delora who mentioned that they will make payment for invoice #INV-937 in GBP next week</t>
        </is>
      </c>
      <c r="Z70" s="8" t="n">
        <v>45536</v>
      </c>
      <c r="AA70" s="8" t="n">
        <v>45536</v>
      </c>
      <c r="AB70" s="6" t="inlineStr">
        <is>
          <t>East Coast, Low risk</t>
        </is>
      </c>
    </row>
    <row r="71">
      <c r="B71" s="6">
        <f>HYPERLINK("https://app.kolleno.com/customers/timeline/66f1ef59-79cc-4f0c-87f1-1f70a7341ae8/d67f0362-c652-4000-855b-2a3df77256c7/", "Mulletmasters")</f>
        <v/>
      </c>
      <c r="C71" s="7" t="inlineStr"/>
      <c r="D71" s="8" t="n">
        <v>45381</v>
      </c>
      <c r="E71" s="6" t="inlineStr">
        <is>
          <t>Credit Note</t>
        </is>
      </c>
      <c r="F71" s="7" t="inlineStr">
        <is>
          <t>INV-341</t>
        </is>
      </c>
      <c r="G71" s="7" t="inlineStr">
        <is>
          <t>n/a</t>
        </is>
      </c>
      <c r="H71" s="7" t="inlineStr">
        <is>
          <t>GBP</t>
        </is>
      </c>
      <c r="I71" s="10" t="n">
        <v>20700.9</v>
      </c>
      <c r="J71" s="10" t="n">
        <v>3450.15</v>
      </c>
      <c r="K71" s="17" t="n">
        <v>45464</v>
      </c>
      <c r="L71" s="17" t="n">
        <v>45494</v>
      </c>
      <c r="M71" s="10" t="n">
        <v>61</v>
      </c>
      <c r="N71" s="10" t="n">
        <v>0</v>
      </c>
      <c r="O71" s="10" t="n">
        <v>0</v>
      </c>
      <c r="P71" s="10" t="n">
        <v>0</v>
      </c>
      <c r="Q71" s="10" t="n">
        <v>3450.15</v>
      </c>
      <c r="R71" s="10" t="n">
        <v>0</v>
      </c>
      <c r="S71" s="9" t="inlineStr">
        <is>
          <t>Yes</t>
        </is>
      </c>
      <c r="T71" s="10" t="inlineStr">
        <is>
          <t>Yes</t>
        </is>
      </c>
      <c r="U71" s="10" t="n">
        <v>0</v>
      </c>
      <c r="V71" s="8" t="n">
        <v>45536</v>
      </c>
      <c r="W71" s="6" t="inlineStr">
        <is>
          <t>n/a</t>
        </is>
      </c>
      <c r="X71" s="6" t="inlineStr">
        <is>
          <t>n/a</t>
        </is>
      </c>
      <c r="Y71" s="6" t="inlineStr">
        <is>
          <t>Spoke with Annette who mentioned a dispute on the invoice #INV-609 in GBP</t>
        </is>
      </c>
      <c r="Z71" s="8" t="n">
        <v>45536</v>
      </c>
      <c r="AA71" s="8" t="n">
        <v>45536</v>
      </c>
      <c r="AB71" s="6" t="inlineStr">
        <is>
          <t>East Coast, High risk</t>
        </is>
      </c>
    </row>
    <row r="72">
      <c r="B72" s="6">
        <f>HYPERLINK("https://app.kolleno.com/customers/timeline/66f1ef59-79cc-4f0c-87f1-1f70a7341ae8/d67f0362-c652-4000-855b-2a3df77256c7/", "Mulletmasters")</f>
        <v/>
      </c>
      <c r="C72" s="7" t="inlineStr"/>
      <c r="D72" s="8" t="n">
        <v>45381</v>
      </c>
      <c r="E72" s="6" t="inlineStr">
        <is>
          <t>Credit Note</t>
        </is>
      </c>
      <c r="F72" s="7" t="inlineStr">
        <is>
          <t>INV-777</t>
        </is>
      </c>
      <c r="G72" s="7" t="inlineStr">
        <is>
          <t>n/a</t>
        </is>
      </c>
      <c r="H72" s="7" t="inlineStr">
        <is>
          <t>GBP</t>
        </is>
      </c>
      <c r="I72" s="10" t="n">
        <v>5581.17</v>
      </c>
      <c r="J72" s="10" t="n">
        <v>797.3099999999999</v>
      </c>
      <c r="K72" s="17" t="n">
        <v>45402</v>
      </c>
      <c r="L72" s="17" t="n">
        <v>45432</v>
      </c>
      <c r="M72" s="10" t="n">
        <v>123</v>
      </c>
      <c r="N72" s="10" t="n">
        <v>0</v>
      </c>
      <c r="O72" s="10" t="n">
        <v>0</v>
      </c>
      <c r="P72" s="10" t="n">
        <v>0</v>
      </c>
      <c r="Q72" s="10" t="n">
        <v>0</v>
      </c>
      <c r="R72" s="10" t="n">
        <v>797.3099999999999</v>
      </c>
      <c r="S72" s="9" t="inlineStr">
        <is>
          <t>Yes</t>
        </is>
      </c>
      <c r="T72" s="10" t="inlineStr">
        <is>
          <t>Yes</t>
        </is>
      </c>
      <c r="U72" s="10" t="n">
        <v>0</v>
      </c>
      <c r="V72" s="8" t="n">
        <v>45536</v>
      </c>
      <c r="W72" s="6" t="inlineStr">
        <is>
          <t>n/a</t>
        </is>
      </c>
      <c r="X72" s="6" t="inlineStr">
        <is>
          <t>n/a</t>
        </is>
      </c>
      <c r="Y72" s="6" t="inlineStr">
        <is>
          <t>Spoke with Annette who mentioned a dispute on the invoice #INV-609 in GBP</t>
        </is>
      </c>
      <c r="Z72" s="8" t="n">
        <v>45536</v>
      </c>
      <c r="AA72" s="8" t="n">
        <v>45536</v>
      </c>
      <c r="AB72" s="6" t="inlineStr">
        <is>
          <t>Enterprise, West Coast</t>
        </is>
      </c>
    </row>
    <row r="73">
      <c r="B73" s="6">
        <f>HYPERLINK("https://app.kolleno.com/customers/timeline/7cd92431-62f8-4013-8042-f37abc36a309/d67f0362-c652-4000-855b-2a3df77256c7/", "Natural Essentials")</f>
        <v/>
      </c>
      <c r="C73" s="7" t="inlineStr"/>
      <c r="D73" s="8" t="n">
        <v>45373</v>
      </c>
      <c r="E73" s="6" t="inlineStr">
        <is>
          <t>Credit Note</t>
        </is>
      </c>
      <c r="F73" s="7" t="inlineStr">
        <is>
          <t>INV-639</t>
        </is>
      </c>
      <c r="G73" s="7" t="inlineStr">
        <is>
          <t>n/a</t>
        </is>
      </c>
      <c r="H73" s="7" t="inlineStr">
        <is>
          <t>GBP</t>
        </is>
      </c>
      <c r="I73" s="10" t="n">
        <v>2754.93</v>
      </c>
      <c r="J73" s="10" t="n">
        <v>2754.93</v>
      </c>
      <c r="K73" s="17" t="n">
        <v>45508</v>
      </c>
      <c r="L73" s="17" t="n">
        <v>45538</v>
      </c>
      <c r="M73" s="10" t="n">
        <v>17</v>
      </c>
      <c r="N73" s="10" t="n">
        <v>0</v>
      </c>
      <c r="O73" s="10" t="n">
        <v>2754.93</v>
      </c>
      <c r="P73" s="10" t="n">
        <v>0</v>
      </c>
      <c r="Q73" s="10" t="n">
        <v>0</v>
      </c>
      <c r="R73" s="10" t="n">
        <v>0</v>
      </c>
      <c r="S73" s="9" t="inlineStr">
        <is>
          <t>Yes</t>
        </is>
      </c>
      <c r="T73" s="10" t="inlineStr">
        <is>
          <t>Yes</t>
        </is>
      </c>
      <c r="U73" s="10" t="n">
        <v>0</v>
      </c>
      <c r="V73" s="8" t="n">
        <v>45536</v>
      </c>
      <c r="W73" s="6" t="inlineStr">
        <is>
          <t>n/a</t>
        </is>
      </c>
      <c r="X73" s="6" t="inlineStr">
        <is>
          <t>n/a</t>
        </is>
      </c>
      <c r="Y73" s="6" t="inlineStr">
        <is>
          <t>n/a</t>
        </is>
      </c>
      <c r="Z73" s="6" t="inlineStr">
        <is>
          <t>n/a</t>
        </is>
      </c>
      <c r="AA73" s="6" t="inlineStr">
        <is>
          <t>n/a</t>
        </is>
      </c>
      <c r="AB73" s="6" t="inlineStr">
        <is>
          <t>East Coast, SME</t>
        </is>
      </c>
    </row>
    <row r="74">
      <c r="B74" s="6">
        <f>HYPERLINK("https://app.kolleno.com/customers/timeline/7cd92431-62f8-4013-8042-f37abc36a309/d67f0362-c652-4000-855b-2a3df77256c7/", "Natural Essentials")</f>
        <v/>
      </c>
      <c r="C74" s="7" t="inlineStr"/>
      <c r="D74" s="8" t="n">
        <v>45373</v>
      </c>
      <c r="E74" s="6" t="inlineStr">
        <is>
          <t>Credit Note</t>
        </is>
      </c>
      <c r="F74" s="7" t="inlineStr">
        <is>
          <t>INV-164</t>
        </is>
      </c>
      <c r="G74" s="7" t="inlineStr">
        <is>
          <t>n/a</t>
        </is>
      </c>
      <c r="H74" s="7" t="inlineStr">
        <is>
          <t>GBP</t>
        </is>
      </c>
      <c r="I74" s="10" t="n">
        <v>17468.46</v>
      </c>
      <c r="J74" s="10" t="n">
        <v>2495.49</v>
      </c>
      <c r="K74" s="17" t="n">
        <v>45525</v>
      </c>
      <c r="L74" s="17" t="n">
        <v>45555</v>
      </c>
      <c r="M74" s="10" t="n">
        <v>0</v>
      </c>
      <c r="N74" s="10" t="n">
        <v>2495.49</v>
      </c>
      <c r="O74" s="10" t="n">
        <v>0</v>
      </c>
      <c r="P74" s="10" t="n">
        <v>0</v>
      </c>
      <c r="Q74" s="10" t="n">
        <v>0</v>
      </c>
      <c r="R74" s="10" t="n">
        <v>0</v>
      </c>
      <c r="S74" s="9" t="inlineStr">
        <is>
          <t>Yes</t>
        </is>
      </c>
      <c r="T74" s="10" t="inlineStr">
        <is>
          <t>Yes</t>
        </is>
      </c>
      <c r="U74" s="10" t="n">
        <v>0</v>
      </c>
      <c r="V74" s="8" t="n">
        <v>45536</v>
      </c>
      <c r="W74" s="6" t="inlineStr">
        <is>
          <t>n/a</t>
        </is>
      </c>
      <c r="X74" s="6" t="inlineStr">
        <is>
          <t>n/a</t>
        </is>
      </c>
      <c r="Y74" s="6" t="inlineStr">
        <is>
          <t>n/a</t>
        </is>
      </c>
      <c r="Z74" s="6" t="inlineStr">
        <is>
          <t>n/a</t>
        </is>
      </c>
      <c r="AA74" s="6" t="inlineStr">
        <is>
          <t>n/a</t>
        </is>
      </c>
      <c r="AB74" s="6" t="inlineStr">
        <is>
          <t>West Coast</t>
        </is>
      </c>
    </row>
    <row r="75">
      <c r="B75" s="6">
        <f>HYPERLINK("https://app.kolleno.com/customers/timeline/4ba8c4e4-1805-4503-909a-4a055abc4329/d67f0362-c652-4000-855b-2a3df77256c7/", "Pointed Out")</f>
        <v/>
      </c>
      <c r="C75" s="7" t="inlineStr"/>
      <c r="D75" s="8" t="n">
        <v>45466</v>
      </c>
      <c r="E75" s="6" t="inlineStr">
        <is>
          <t>Credit Note</t>
        </is>
      </c>
      <c r="F75" s="7" t="inlineStr">
        <is>
          <t>INV-575</t>
        </is>
      </c>
      <c r="G75" s="7" t="inlineStr">
        <is>
          <t>n/a</t>
        </is>
      </c>
      <c r="H75" s="7" t="inlineStr">
        <is>
          <t>GBP</t>
        </is>
      </c>
      <c r="I75" s="10" t="n">
        <v>1504.1</v>
      </c>
      <c r="J75" s="10" t="n">
        <v>501.37</v>
      </c>
      <c r="K75" s="17" t="n">
        <v>45439</v>
      </c>
      <c r="L75" s="17" t="n">
        <v>45469</v>
      </c>
      <c r="M75" s="10" t="n">
        <v>86</v>
      </c>
      <c r="N75" s="10" t="n">
        <v>0</v>
      </c>
      <c r="O75" s="10" t="n">
        <v>0</v>
      </c>
      <c r="P75" s="10" t="n">
        <v>0</v>
      </c>
      <c r="Q75" s="10" t="n">
        <v>501.37</v>
      </c>
      <c r="R75" s="10" t="n">
        <v>0</v>
      </c>
      <c r="S75" s="9" t="inlineStr">
        <is>
          <t>Yes</t>
        </is>
      </c>
      <c r="T75" s="10" t="inlineStr">
        <is>
          <t>Yes</t>
        </is>
      </c>
      <c r="U75" s="10" t="n">
        <v>0</v>
      </c>
      <c r="V75" s="8" t="n">
        <v>45536</v>
      </c>
      <c r="W75" s="6" t="inlineStr">
        <is>
          <t>n/a</t>
        </is>
      </c>
      <c r="X75" s="6" t="inlineStr">
        <is>
          <t>n/a</t>
        </is>
      </c>
      <c r="Y75" s="6" t="inlineStr">
        <is>
          <t>Received an email from Hedvig requesting a copy of the invoice #INV-443 in GBP</t>
        </is>
      </c>
      <c r="Z75" s="8" t="n">
        <v>45536</v>
      </c>
      <c r="AA75" s="8" t="n">
        <v>45536</v>
      </c>
      <c r="AB75" s="6" t="inlineStr">
        <is>
          <t>Enterprise, West Coast</t>
        </is>
      </c>
    </row>
    <row r="76">
      <c r="B76" s="6">
        <f>HYPERLINK("https://app.kolleno.com/customers/timeline/9cd38d14-4672-488c-a15f-e54a7377fed6/d67f0362-c652-4000-855b-2a3df77256c7/", "Poseidon's Plates")</f>
        <v/>
      </c>
      <c r="C76" s="7" t="inlineStr"/>
      <c r="D76" s="8" t="n">
        <v>45455</v>
      </c>
      <c r="E76" s="6" t="inlineStr">
        <is>
          <t>Credit Note</t>
        </is>
      </c>
      <c r="F76" s="7" t="inlineStr">
        <is>
          <t>INV-432</t>
        </is>
      </c>
      <c r="G76" s="7" t="inlineStr">
        <is>
          <t>n/a</t>
        </is>
      </c>
      <c r="H76" s="7" t="inlineStr">
        <is>
          <t>GBP</t>
        </is>
      </c>
      <c r="I76" s="10" t="n">
        <v>3585.04</v>
      </c>
      <c r="J76" s="10" t="n">
        <v>3585.04</v>
      </c>
      <c r="K76" s="17" t="n">
        <v>45477</v>
      </c>
      <c r="L76" s="17" t="n">
        <v>45507</v>
      </c>
      <c r="M76" s="10" t="n">
        <v>48</v>
      </c>
      <c r="N76" s="10" t="n">
        <v>0</v>
      </c>
      <c r="O76" s="10" t="n">
        <v>0</v>
      </c>
      <c r="P76" s="10" t="n">
        <v>3585.04</v>
      </c>
      <c r="Q76" s="10" t="n">
        <v>0</v>
      </c>
      <c r="R76" s="10" t="n">
        <v>0</v>
      </c>
      <c r="S76" s="9" t="inlineStr">
        <is>
          <t>Yes</t>
        </is>
      </c>
      <c r="T76" s="10" t="inlineStr">
        <is>
          <t>Yes</t>
        </is>
      </c>
      <c r="U76" s="10" t="n">
        <v>0</v>
      </c>
      <c r="V76" s="8" t="n">
        <v>45536</v>
      </c>
      <c r="W76" s="6" t="inlineStr">
        <is>
          <t>n/a</t>
        </is>
      </c>
      <c r="X76" s="6" t="inlineStr">
        <is>
          <t>n/a</t>
        </is>
      </c>
      <c r="Y76" s="6" t="inlineStr">
        <is>
          <t>n/a</t>
        </is>
      </c>
      <c r="Z76" s="6" t="inlineStr">
        <is>
          <t>n/a</t>
        </is>
      </c>
      <c r="AA76" s="6" t="inlineStr">
        <is>
          <t>n/a</t>
        </is>
      </c>
      <c r="AB76" s="6" t="inlineStr">
        <is>
          <t>East Coast</t>
        </is>
      </c>
    </row>
    <row r="77">
      <c r="B77" s="6">
        <f>HYPERLINK("https://app.kolleno.com/customers/timeline/9cd38d14-4672-488c-a15f-e54a7377fed6/d67f0362-c652-4000-855b-2a3df77256c7/", "Poseidon's Plates")</f>
        <v/>
      </c>
      <c r="C77" s="7" t="inlineStr"/>
      <c r="D77" s="8" t="n">
        <v>45455</v>
      </c>
      <c r="E77" s="6" t="inlineStr">
        <is>
          <t>Credit Note</t>
        </is>
      </c>
      <c r="F77" s="7" t="inlineStr">
        <is>
          <t>INV-303</t>
        </is>
      </c>
      <c r="G77" s="7" t="inlineStr">
        <is>
          <t>n/a</t>
        </is>
      </c>
      <c r="H77" s="7" t="inlineStr">
        <is>
          <t>GBP</t>
        </is>
      </c>
      <c r="I77" s="10" t="n">
        <v>3126.5</v>
      </c>
      <c r="J77" s="10" t="n">
        <v>446.64</v>
      </c>
      <c r="K77" s="17" t="n">
        <v>45438</v>
      </c>
      <c r="L77" s="17" t="n">
        <v>45468</v>
      </c>
      <c r="M77" s="10" t="n">
        <v>87</v>
      </c>
      <c r="N77" s="10" t="n">
        <v>0</v>
      </c>
      <c r="O77" s="10" t="n">
        <v>0</v>
      </c>
      <c r="P77" s="10" t="n">
        <v>0</v>
      </c>
      <c r="Q77" s="10" t="n">
        <v>446.64</v>
      </c>
      <c r="R77" s="10" t="n">
        <v>0</v>
      </c>
      <c r="S77" s="9" t="inlineStr">
        <is>
          <t>Yes</t>
        </is>
      </c>
      <c r="T77" s="10" t="inlineStr">
        <is>
          <t>Yes</t>
        </is>
      </c>
      <c r="U77" s="10" t="n">
        <v>0</v>
      </c>
      <c r="V77" s="8" t="n">
        <v>45536</v>
      </c>
      <c r="W77" s="6" t="inlineStr">
        <is>
          <t>n/a</t>
        </is>
      </c>
      <c r="X77" s="6" t="inlineStr">
        <is>
          <t>n/a</t>
        </is>
      </c>
      <c r="Y77" s="6" t="inlineStr">
        <is>
          <t>n/a</t>
        </is>
      </c>
      <c r="Z77" s="6" t="inlineStr">
        <is>
          <t>n/a</t>
        </is>
      </c>
      <c r="AA77" s="6" t="inlineStr">
        <is>
          <t>n/a</t>
        </is>
      </c>
      <c r="AB77" s="6" t="inlineStr">
        <is>
          <t>East Coast</t>
        </is>
      </c>
    </row>
    <row r="78">
      <c r="B78" s="6">
        <f>HYPERLINK("https://app.kolleno.com/customers/timeline/78caa258-3107-48cf-bc87-518e4c8f0ebf/d67f0362-c652-4000-855b-2a3df77256c7/", "Rexx Energy")</f>
        <v/>
      </c>
      <c r="C78" s="7" t="inlineStr"/>
      <c r="D78" s="8" t="n">
        <v>45421</v>
      </c>
      <c r="E78" s="6" t="inlineStr">
        <is>
          <t>Credit Note</t>
        </is>
      </c>
      <c r="F78" s="7" t="inlineStr">
        <is>
          <t>INV-616</t>
        </is>
      </c>
      <c r="G78" s="7" t="inlineStr">
        <is>
          <t>n/a</t>
        </is>
      </c>
      <c r="H78" s="7" t="inlineStr">
        <is>
          <t>GBP</t>
        </is>
      </c>
      <c r="I78" s="10" t="n">
        <v>1910.64</v>
      </c>
      <c r="J78" s="10" t="n">
        <v>1910.64</v>
      </c>
      <c r="K78" s="17" t="n">
        <v>45528</v>
      </c>
      <c r="L78" s="17" t="n">
        <v>45558</v>
      </c>
      <c r="M78" s="10" t="n">
        <v>-3</v>
      </c>
      <c r="N78" s="10" t="n">
        <v>1910.64</v>
      </c>
      <c r="O78" s="10" t="n">
        <v>0</v>
      </c>
      <c r="P78" s="10" t="n">
        <v>0</v>
      </c>
      <c r="Q78" s="10" t="n">
        <v>0</v>
      </c>
      <c r="R78" s="10" t="n">
        <v>0</v>
      </c>
      <c r="S78" s="9" t="inlineStr">
        <is>
          <t>Yes</t>
        </is>
      </c>
      <c r="T78" s="10" t="inlineStr">
        <is>
          <t>Yes</t>
        </is>
      </c>
      <c r="U78" s="10" t="n">
        <v>0</v>
      </c>
      <c r="V78" s="8" t="n">
        <v>45536</v>
      </c>
      <c r="W78" s="6" t="inlineStr">
        <is>
          <t>n/a</t>
        </is>
      </c>
      <c r="X78" s="6" t="inlineStr">
        <is>
          <t>n/a</t>
        </is>
      </c>
      <c r="Y78" s="6" t="inlineStr">
        <is>
          <t>Received an email from Jeana stating that payment has been sent for invoice #INV-002 in GBP</t>
        </is>
      </c>
      <c r="Z78" s="8" t="n">
        <v>45536</v>
      </c>
      <c r="AA78" s="8" t="n">
        <v>45536</v>
      </c>
      <c r="AB78" s="6" t="inlineStr">
        <is>
          <t>West Coast</t>
        </is>
      </c>
    </row>
    <row r="79">
      <c r="B79" s="6">
        <f>HYPERLINK("https://app.kolleno.com/customers/timeline/d73852f3-7db6-4829-a911-b34fee6e4e29/d67f0362-c652-4000-855b-2a3df77256c7/", "Saturn Wipers")</f>
        <v/>
      </c>
      <c r="C79" s="7" t="inlineStr"/>
      <c r="D79" s="8" t="n">
        <v>45471</v>
      </c>
      <c r="E79" s="6" t="inlineStr">
        <is>
          <t>Credit Note</t>
        </is>
      </c>
      <c r="F79" s="7" t="inlineStr">
        <is>
          <t>INV-938</t>
        </is>
      </c>
      <c r="G79" s="7" t="inlineStr">
        <is>
          <t>n/a</t>
        </is>
      </c>
      <c r="H79" s="7" t="inlineStr">
        <is>
          <t>GBP</t>
        </is>
      </c>
      <c r="I79" s="10" t="n">
        <v>5180.4</v>
      </c>
      <c r="J79" s="10" t="n">
        <v>1726.8</v>
      </c>
      <c r="K79" s="17" t="n">
        <v>45519</v>
      </c>
      <c r="L79" s="17" t="n">
        <v>45549</v>
      </c>
      <c r="M79" s="10" t="n">
        <v>6</v>
      </c>
      <c r="N79" s="10" t="n">
        <v>0</v>
      </c>
      <c r="O79" s="10" t="n">
        <v>1726.8</v>
      </c>
      <c r="P79" s="10" t="n">
        <v>0</v>
      </c>
      <c r="Q79" s="10" t="n">
        <v>0</v>
      </c>
      <c r="R79" s="10" t="n">
        <v>0</v>
      </c>
      <c r="S79" s="9" t="inlineStr">
        <is>
          <t>Yes</t>
        </is>
      </c>
      <c r="T79" s="10" t="inlineStr">
        <is>
          <t>Yes</t>
        </is>
      </c>
      <c r="U79" s="10" t="n">
        <v>0</v>
      </c>
      <c r="V79" s="8" t="n">
        <v>45536</v>
      </c>
      <c r="W79" s="6" t="inlineStr">
        <is>
          <t>n/a</t>
        </is>
      </c>
      <c r="X79" s="6" t="inlineStr">
        <is>
          <t>n/a</t>
        </is>
      </c>
      <c r="Y79" s="6" t="inlineStr">
        <is>
          <t>n/a</t>
        </is>
      </c>
      <c r="Z79" s="6" t="inlineStr">
        <is>
          <t>n/a</t>
        </is>
      </c>
      <c r="AA79" s="6" t="inlineStr">
        <is>
          <t>n/a</t>
        </is>
      </c>
      <c r="AB79" s="6" t="inlineStr">
        <is>
          <t>East Coast, Enterprise</t>
        </is>
      </c>
    </row>
    <row r="80">
      <c r="B80" s="6">
        <f>HYPERLINK("https://app.kolleno.com/customers/timeline/d73852f3-7db6-4829-a911-b34fee6e4e29/d67f0362-c652-4000-855b-2a3df77256c7/", "Saturn Wipers")</f>
        <v/>
      </c>
      <c r="C80" s="7" t="inlineStr"/>
      <c r="D80" s="8" t="n">
        <v>45471</v>
      </c>
      <c r="E80" s="6" t="inlineStr">
        <is>
          <t>Credit Note</t>
        </is>
      </c>
      <c r="F80" s="7" t="inlineStr">
        <is>
          <t>INV-641</t>
        </is>
      </c>
      <c r="G80" s="7" t="inlineStr">
        <is>
          <t>n/a</t>
        </is>
      </c>
      <c r="H80" s="7" t="inlineStr">
        <is>
          <t>GBP</t>
        </is>
      </c>
      <c r="I80" s="10" t="n">
        <v>3378.2</v>
      </c>
      <c r="J80" s="10" t="n">
        <v>1126.07</v>
      </c>
      <c r="K80" s="17" t="n">
        <v>45530</v>
      </c>
      <c r="L80" s="17" t="n">
        <v>45560</v>
      </c>
      <c r="M80" s="10" t="n">
        <v>-5</v>
      </c>
      <c r="N80" s="10" t="n">
        <v>1126.07</v>
      </c>
      <c r="O80" s="10" t="n">
        <v>0</v>
      </c>
      <c r="P80" s="10" t="n">
        <v>0</v>
      </c>
      <c r="Q80" s="10" t="n">
        <v>0</v>
      </c>
      <c r="R80" s="10" t="n">
        <v>0</v>
      </c>
      <c r="S80" s="9" t="inlineStr">
        <is>
          <t>Yes</t>
        </is>
      </c>
      <c r="T80" s="10" t="inlineStr">
        <is>
          <t>Yes</t>
        </is>
      </c>
      <c r="U80" s="10" t="n">
        <v>0</v>
      </c>
      <c r="V80" s="8" t="n">
        <v>45536</v>
      </c>
      <c r="W80" s="6" t="inlineStr">
        <is>
          <t>n/a</t>
        </is>
      </c>
      <c r="X80" s="6" t="inlineStr">
        <is>
          <t>n/a</t>
        </is>
      </c>
      <c r="Y80" s="6" t="inlineStr">
        <is>
          <t>n/a</t>
        </is>
      </c>
      <c r="Z80" s="6" t="inlineStr">
        <is>
          <t>n/a</t>
        </is>
      </c>
      <c r="AA80" s="6" t="inlineStr">
        <is>
          <t>n/a</t>
        </is>
      </c>
      <c r="AB80" s="6" t="inlineStr">
        <is>
          <t>East Coast, Low risk</t>
        </is>
      </c>
    </row>
    <row r="81">
      <c r="B81" s="6">
        <f>HYPERLINK("https://app.kolleno.com/customers/timeline/b98461f4-f4c9-4ac9-97f8-17af5b04c4d5/d67f0362-c652-4000-855b-2a3df77256c7/", "Seaview Properties")</f>
        <v/>
      </c>
      <c r="C81" s="7" t="inlineStr"/>
      <c r="D81" s="8" t="n">
        <v>45440</v>
      </c>
      <c r="E81" s="6" t="inlineStr">
        <is>
          <t>Credit Note</t>
        </is>
      </c>
      <c r="F81" s="7" t="inlineStr">
        <is>
          <t>INV-934</t>
        </is>
      </c>
      <c r="G81" s="7" t="inlineStr">
        <is>
          <t>n/a</t>
        </is>
      </c>
      <c r="H81" s="7" t="inlineStr">
        <is>
          <t>GBP</t>
        </is>
      </c>
      <c r="I81" s="10" t="n">
        <v>9701.030000000001</v>
      </c>
      <c r="J81" s="10" t="n">
        <v>1940.21</v>
      </c>
      <c r="K81" s="17" t="n">
        <v>45469</v>
      </c>
      <c r="L81" s="17" t="n">
        <v>45499</v>
      </c>
      <c r="M81" s="10" t="n">
        <v>56</v>
      </c>
      <c r="N81" s="10" t="n">
        <v>0</v>
      </c>
      <c r="O81" s="10" t="n">
        <v>0</v>
      </c>
      <c r="P81" s="10" t="n">
        <v>1940.21</v>
      </c>
      <c r="Q81" s="10" t="n">
        <v>0</v>
      </c>
      <c r="R81" s="10" t="n">
        <v>0</v>
      </c>
      <c r="S81" s="9" t="inlineStr">
        <is>
          <t>Yes</t>
        </is>
      </c>
      <c r="T81" s="10" t="inlineStr">
        <is>
          <t>Yes</t>
        </is>
      </c>
      <c r="U81" s="10" t="n">
        <v>0</v>
      </c>
      <c r="V81" s="8" t="n">
        <v>45536</v>
      </c>
      <c r="W81" s="6" t="inlineStr">
        <is>
          <t>n/a</t>
        </is>
      </c>
      <c r="X81" s="6" t="inlineStr">
        <is>
          <t>n/a</t>
        </is>
      </c>
      <c r="Y81" s="6" t="inlineStr">
        <is>
          <t>Received an email from Alli stating that payment has been sent for invoice #INV-824 in GBP</t>
        </is>
      </c>
      <c r="Z81" s="8" t="n">
        <v>45536</v>
      </c>
      <c r="AA81" s="8" t="n">
        <v>45536</v>
      </c>
      <c r="AB81" s="6" t="inlineStr">
        <is>
          <t>Enterprise, West Coast</t>
        </is>
      </c>
    </row>
    <row r="82">
      <c r="B82" s="6">
        <f>HYPERLINK("https://app.kolleno.com/customers/timeline/b98461f4-f4c9-4ac9-97f8-17af5b04c4d5/d67f0362-c652-4000-855b-2a3df77256c7/", "Seaview Properties")</f>
        <v/>
      </c>
      <c r="C82" s="7" t="inlineStr"/>
      <c r="D82" s="8" t="n">
        <v>45440</v>
      </c>
      <c r="E82" s="6" t="inlineStr">
        <is>
          <t>Credit Note</t>
        </is>
      </c>
      <c r="F82" s="7" t="inlineStr">
        <is>
          <t>INV-838</t>
        </is>
      </c>
      <c r="G82" s="7" t="inlineStr">
        <is>
          <t>n/a</t>
        </is>
      </c>
      <c r="H82" s="7" t="inlineStr">
        <is>
          <t>GBP</t>
        </is>
      </c>
      <c r="I82" s="10" t="n">
        <v>3513.9</v>
      </c>
      <c r="J82" s="10" t="n">
        <v>501.99</v>
      </c>
      <c r="K82" s="17" t="n">
        <v>45412</v>
      </c>
      <c r="L82" s="17" t="n">
        <v>45442</v>
      </c>
      <c r="M82" s="10" t="n">
        <v>113</v>
      </c>
      <c r="N82" s="10" t="n">
        <v>0</v>
      </c>
      <c r="O82" s="10" t="n">
        <v>0</v>
      </c>
      <c r="P82" s="10" t="n">
        <v>0</v>
      </c>
      <c r="Q82" s="10" t="n">
        <v>0</v>
      </c>
      <c r="R82" s="10" t="n">
        <v>501.99</v>
      </c>
      <c r="S82" s="9" t="inlineStr">
        <is>
          <t>Yes</t>
        </is>
      </c>
      <c r="T82" s="10" t="inlineStr">
        <is>
          <t>Yes</t>
        </is>
      </c>
      <c r="U82" s="10" t="n">
        <v>0</v>
      </c>
      <c r="V82" s="8" t="n">
        <v>45536</v>
      </c>
      <c r="W82" s="6" t="inlineStr">
        <is>
          <t>n/a</t>
        </is>
      </c>
      <c r="X82" s="6" t="inlineStr">
        <is>
          <t>n/a</t>
        </is>
      </c>
      <c r="Y82" s="6" t="inlineStr">
        <is>
          <t>Received an email from Alli stating that payment has been sent for invoice #INV-824 in GBP</t>
        </is>
      </c>
      <c r="Z82" s="8" t="n">
        <v>45536</v>
      </c>
      <c r="AA82" s="8" t="n">
        <v>45536</v>
      </c>
      <c r="AB82" s="6" t="inlineStr">
        <is>
          <t>SME, West Coast</t>
        </is>
      </c>
    </row>
    <row r="83">
      <c r="B83" s="6">
        <f>HYPERLINK("https://app.kolleno.com/customers/timeline/c5feb34c-6337-48c7-968a-4d27ad98866d/d67f0362-c652-4000-855b-2a3df77256c7/", "Seemusicplay")</f>
        <v/>
      </c>
      <c r="C83" s="7" t="inlineStr"/>
      <c r="D83" s="8" t="n">
        <v>45425</v>
      </c>
      <c r="E83" s="6" t="inlineStr">
        <is>
          <t>Credit Note</t>
        </is>
      </c>
      <c r="F83" s="7" t="inlineStr">
        <is>
          <t>INV-841</t>
        </is>
      </c>
      <c r="G83" s="7" t="inlineStr">
        <is>
          <t>n/a</t>
        </is>
      </c>
      <c r="H83" s="7" t="inlineStr">
        <is>
          <t>GBP</t>
        </is>
      </c>
      <c r="I83" s="10" t="n">
        <v>15590.9</v>
      </c>
      <c r="J83" s="10" t="n">
        <v>3897.72</v>
      </c>
      <c r="K83" s="17" t="n">
        <v>45417</v>
      </c>
      <c r="L83" s="17" t="n">
        <v>45447</v>
      </c>
      <c r="M83" s="10" t="n">
        <v>108</v>
      </c>
      <c r="N83" s="10" t="n">
        <v>0</v>
      </c>
      <c r="O83" s="10" t="n">
        <v>0</v>
      </c>
      <c r="P83" s="10" t="n">
        <v>0</v>
      </c>
      <c r="Q83" s="10" t="n">
        <v>0</v>
      </c>
      <c r="R83" s="10" t="n">
        <v>3897.72</v>
      </c>
      <c r="S83" s="9" t="inlineStr">
        <is>
          <t>Yes</t>
        </is>
      </c>
      <c r="T83" s="10" t="inlineStr">
        <is>
          <t>Yes</t>
        </is>
      </c>
      <c r="U83" s="10" t="n">
        <v>0</v>
      </c>
      <c r="V83" s="8" t="n">
        <v>45536</v>
      </c>
      <c r="W83" s="6" t="inlineStr">
        <is>
          <t>n/a</t>
        </is>
      </c>
      <c r="X83" s="6" t="inlineStr">
        <is>
          <t>n/a</t>
        </is>
      </c>
      <c r="Y83" s="6" t="inlineStr">
        <is>
          <t>n/a</t>
        </is>
      </c>
      <c r="Z83" s="6" t="inlineStr">
        <is>
          <t>n/a</t>
        </is>
      </c>
      <c r="AA83" s="6" t="inlineStr">
        <is>
          <t>n/a</t>
        </is>
      </c>
      <c r="AB83" s="6" t="inlineStr">
        <is>
          <t>Low risk, West Coast</t>
        </is>
      </c>
    </row>
    <row r="84">
      <c r="B84" s="6">
        <f>HYPERLINK("https://app.kolleno.com/customers/timeline/c5feb34c-6337-48c7-968a-4d27ad98866d/d67f0362-c652-4000-855b-2a3df77256c7/", "Seemusicplay")</f>
        <v/>
      </c>
      <c r="C84" s="7" t="inlineStr"/>
      <c r="D84" s="8" t="n">
        <v>45425</v>
      </c>
      <c r="E84" s="6" t="inlineStr">
        <is>
          <t>Credit Note</t>
        </is>
      </c>
      <c r="F84" s="7" t="inlineStr">
        <is>
          <t>INV-819</t>
        </is>
      </c>
      <c r="G84" s="7" t="inlineStr">
        <is>
          <t>n/a</t>
        </is>
      </c>
      <c r="H84" s="7" t="inlineStr">
        <is>
          <t>GBP</t>
        </is>
      </c>
      <c r="I84" s="10" t="n">
        <v>21591.9</v>
      </c>
      <c r="J84" s="10" t="n">
        <v>2399.1</v>
      </c>
      <c r="K84" s="17" t="n">
        <v>45463</v>
      </c>
      <c r="L84" s="17" t="n">
        <v>45493</v>
      </c>
      <c r="M84" s="10" t="n">
        <v>62</v>
      </c>
      <c r="N84" s="10" t="n">
        <v>0</v>
      </c>
      <c r="O84" s="10" t="n">
        <v>0</v>
      </c>
      <c r="P84" s="10" t="n">
        <v>0</v>
      </c>
      <c r="Q84" s="10" t="n">
        <v>2399.1</v>
      </c>
      <c r="R84" s="10" t="n">
        <v>0</v>
      </c>
      <c r="S84" s="9" t="inlineStr">
        <is>
          <t>Yes</t>
        </is>
      </c>
      <c r="T84" s="10" t="inlineStr">
        <is>
          <t>Yes</t>
        </is>
      </c>
      <c r="U84" s="10" t="n">
        <v>0</v>
      </c>
      <c r="V84" s="8" t="n">
        <v>45536</v>
      </c>
      <c r="W84" s="6" t="inlineStr">
        <is>
          <t>n/a</t>
        </is>
      </c>
      <c r="X84" s="6" t="inlineStr">
        <is>
          <t>n/a</t>
        </is>
      </c>
      <c r="Y84" s="6" t="inlineStr">
        <is>
          <t>n/a</t>
        </is>
      </c>
      <c r="Z84" s="6" t="inlineStr">
        <is>
          <t>n/a</t>
        </is>
      </c>
      <c r="AA84" s="6" t="inlineStr">
        <is>
          <t>n/a</t>
        </is>
      </c>
      <c r="AB84" s="6" t="inlineStr">
        <is>
          <t>SME, West Coast</t>
        </is>
      </c>
    </row>
    <row r="85">
      <c r="B85" s="6">
        <f>HYPERLINK("https://app.kolleno.com/customers/timeline/c84bbfa1-7cf3-4d8c-8155-c375c42281a9/d67f0362-c652-4000-855b-2a3df77256c7/", "Shotclock")</f>
        <v/>
      </c>
      <c r="C85" s="7" t="inlineStr"/>
      <c r="D85" s="8" t="n">
        <v>45353</v>
      </c>
      <c r="E85" s="6" t="inlineStr">
        <is>
          <t>Credit Note</t>
        </is>
      </c>
      <c r="F85" s="7" t="inlineStr">
        <is>
          <t>INV-659</t>
        </is>
      </c>
      <c r="G85" s="7" t="inlineStr">
        <is>
          <t>n/a</t>
        </is>
      </c>
      <c r="H85" s="7" t="inlineStr">
        <is>
          <t>GBP</t>
        </is>
      </c>
      <c r="I85" s="10" t="n">
        <v>12481.7</v>
      </c>
      <c r="J85" s="10" t="n">
        <v>2080.28</v>
      </c>
      <c r="K85" s="17" t="n">
        <v>45481</v>
      </c>
      <c r="L85" s="17" t="n">
        <v>45511</v>
      </c>
      <c r="M85" s="10" t="n">
        <v>44</v>
      </c>
      <c r="N85" s="10" t="n">
        <v>0</v>
      </c>
      <c r="O85" s="10" t="n">
        <v>0</v>
      </c>
      <c r="P85" s="10" t="n">
        <v>2080.28</v>
      </c>
      <c r="Q85" s="10" t="n">
        <v>0</v>
      </c>
      <c r="R85" s="10" t="n">
        <v>0</v>
      </c>
      <c r="S85" s="9" t="inlineStr">
        <is>
          <t>Yes</t>
        </is>
      </c>
      <c r="T85" s="10" t="inlineStr">
        <is>
          <t>Yes</t>
        </is>
      </c>
      <c r="U85" s="10" t="n">
        <v>0</v>
      </c>
      <c r="V85" s="8" t="n">
        <v>45536</v>
      </c>
      <c r="W85" s="6" t="inlineStr">
        <is>
          <t>n/a</t>
        </is>
      </c>
      <c r="X85" s="6" t="inlineStr">
        <is>
          <t>n/a</t>
        </is>
      </c>
      <c r="Y85" s="6" t="inlineStr">
        <is>
          <t>Spoke with Joeann who requested a payment extension for invoice #INV-632 in GBP</t>
        </is>
      </c>
      <c r="Z85" s="8" t="n">
        <v>45536</v>
      </c>
      <c r="AA85" s="8" t="n">
        <v>45536</v>
      </c>
      <c r="AB85" s="6" t="inlineStr">
        <is>
          <t>SME, West Coast</t>
        </is>
      </c>
    </row>
    <row r="86">
      <c r="B86" s="6">
        <f>HYPERLINK("https://app.kolleno.com/customers/timeline/c84bbfa1-7cf3-4d8c-8155-c375c42281a9/d67f0362-c652-4000-855b-2a3df77256c7/", "Shotclock")</f>
        <v/>
      </c>
      <c r="C86" s="7" t="inlineStr"/>
      <c r="D86" s="8" t="n">
        <v>45353</v>
      </c>
      <c r="E86" s="6" t="inlineStr">
        <is>
          <t>Credit Note</t>
        </is>
      </c>
      <c r="F86" s="7" t="inlineStr">
        <is>
          <t>INV-632</t>
        </is>
      </c>
      <c r="G86" s="7" t="inlineStr">
        <is>
          <t>n/a</t>
        </is>
      </c>
      <c r="H86" s="7" t="inlineStr">
        <is>
          <t>GBP</t>
        </is>
      </c>
      <c r="I86" s="10" t="n">
        <v>9422.559999999999</v>
      </c>
      <c r="J86" s="10" t="n">
        <v>1046.95</v>
      </c>
      <c r="K86" s="17" t="n">
        <v>45343</v>
      </c>
      <c r="L86" s="17" t="n">
        <v>45373</v>
      </c>
      <c r="M86" s="10" t="n">
        <v>182</v>
      </c>
      <c r="N86" s="10" t="n">
        <v>0</v>
      </c>
      <c r="O86" s="10" t="n">
        <v>0</v>
      </c>
      <c r="P86" s="10" t="n">
        <v>0</v>
      </c>
      <c r="Q86" s="10" t="n">
        <v>0</v>
      </c>
      <c r="R86" s="10" t="n">
        <v>1046.95</v>
      </c>
      <c r="S86" s="9" t="inlineStr">
        <is>
          <t>Yes</t>
        </is>
      </c>
      <c r="T86" s="10" t="inlineStr">
        <is>
          <t>Yes</t>
        </is>
      </c>
      <c r="U86" s="10" t="n">
        <v>0</v>
      </c>
      <c r="V86" s="8" t="n">
        <v>45536</v>
      </c>
      <c r="W86" s="6" t="inlineStr">
        <is>
          <t>n/a</t>
        </is>
      </c>
      <c r="X86" s="6" t="inlineStr">
        <is>
          <t>n/a</t>
        </is>
      </c>
      <c r="Y86" s="6" t="inlineStr">
        <is>
          <t>Spoke with Joeann who requested a payment extension for invoice #INV-632 in GBP</t>
        </is>
      </c>
      <c r="Z86" s="8" t="n">
        <v>45536</v>
      </c>
      <c r="AA86" s="8" t="n">
        <v>45536</v>
      </c>
      <c r="AB86" s="6" t="inlineStr">
        <is>
          <t>West Coast</t>
        </is>
      </c>
    </row>
    <row r="87">
      <c r="B87" s="6">
        <f>HYPERLINK("https://app.kolleno.com/customers/timeline/561158b6-2936-4442-b6d9-af9b1dc58ef3/d67f0362-c652-4000-855b-2a3df77256c7/", "Sighted")</f>
        <v/>
      </c>
      <c r="C87" s="7" t="inlineStr"/>
      <c r="D87" s="8" t="n">
        <v>45433</v>
      </c>
      <c r="E87" s="6" t="inlineStr">
        <is>
          <t>Credit Note</t>
        </is>
      </c>
      <c r="F87" s="7" t="inlineStr">
        <is>
          <t>INV-902</t>
        </is>
      </c>
      <c r="G87" s="7" t="inlineStr">
        <is>
          <t>n/a</t>
        </is>
      </c>
      <c r="H87" s="7" t="inlineStr">
        <is>
          <t>GBP</t>
        </is>
      </c>
      <c r="I87" s="10" t="n">
        <v>3973.8</v>
      </c>
      <c r="J87" s="10" t="n">
        <v>3973.8</v>
      </c>
      <c r="K87" s="17" t="n">
        <v>45533</v>
      </c>
      <c r="L87" s="17" t="n">
        <v>45563</v>
      </c>
      <c r="M87" s="10" t="n">
        <v>-8</v>
      </c>
      <c r="N87" s="10" t="n">
        <v>3973.8</v>
      </c>
      <c r="O87" s="10" t="n">
        <v>0</v>
      </c>
      <c r="P87" s="10" t="n">
        <v>0</v>
      </c>
      <c r="Q87" s="10" t="n">
        <v>0</v>
      </c>
      <c r="R87" s="10" t="n">
        <v>0</v>
      </c>
      <c r="S87" s="9" t="inlineStr">
        <is>
          <t>Yes</t>
        </is>
      </c>
      <c r="T87" s="10" t="inlineStr">
        <is>
          <t>Yes</t>
        </is>
      </c>
      <c r="U87" s="10" t="n">
        <v>0</v>
      </c>
      <c r="V87" s="8" t="n">
        <v>45536</v>
      </c>
      <c r="W87" s="6" t="inlineStr">
        <is>
          <t>n/a</t>
        </is>
      </c>
      <c r="X87" s="6" t="inlineStr">
        <is>
          <t>n/a</t>
        </is>
      </c>
      <c r="Y87" s="6" t="inlineStr">
        <is>
          <t>n/a</t>
        </is>
      </c>
      <c r="Z87" s="6" t="inlineStr">
        <is>
          <t>n/a</t>
        </is>
      </c>
      <c r="AA87" s="6" t="inlineStr">
        <is>
          <t>n/a</t>
        </is>
      </c>
      <c r="AB87" s="6" t="inlineStr">
        <is>
          <t>East Coast</t>
        </is>
      </c>
    </row>
    <row r="88">
      <c r="B88" s="6">
        <f>HYPERLINK("https://app.kolleno.com/customers/timeline/561158b6-2936-4442-b6d9-af9b1dc58ef3/d67f0362-c652-4000-855b-2a3df77256c7/", "Sighted")</f>
        <v/>
      </c>
      <c r="C88" s="7" t="inlineStr"/>
      <c r="D88" s="8" t="n">
        <v>45433</v>
      </c>
      <c r="E88" s="6" t="inlineStr">
        <is>
          <t>Credit Note</t>
        </is>
      </c>
      <c r="F88" s="7" t="inlineStr">
        <is>
          <t>INV-481</t>
        </is>
      </c>
      <c r="G88" s="7" t="inlineStr">
        <is>
          <t>n/a</t>
        </is>
      </c>
      <c r="H88" s="7" t="inlineStr">
        <is>
          <t>GBP</t>
        </is>
      </c>
      <c r="I88" s="10" t="n">
        <v>3033.64</v>
      </c>
      <c r="J88" s="10" t="n">
        <v>1516.82</v>
      </c>
      <c r="K88" s="17" t="n">
        <v>45481</v>
      </c>
      <c r="L88" s="17" t="n">
        <v>45511</v>
      </c>
      <c r="M88" s="10" t="n">
        <v>44</v>
      </c>
      <c r="N88" s="10" t="n">
        <v>0</v>
      </c>
      <c r="O88" s="10" t="n">
        <v>0</v>
      </c>
      <c r="P88" s="10" t="n">
        <v>1516.82</v>
      </c>
      <c r="Q88" s="10" t="n">
        <v>0</v>
      </c>
      <c r="R88" s="10" t="n">
        <v>0</v>
      </c>
      <c r="S88" s="9" t="inlineStr">
        <is>
          <t>Yes</t>
        </is>
      </c>
      <c r="T88" s="10" t="inlineStr">
        <is>
          <t>Yes</t>
        </is>
      </c>
      <c r="U88" s="10" t="n">
        <v>0</v>
      </c>
      <c r="V88" s="8" t="n">
        <v>45536</v>
      </c>
      <c r="W88" s="6" t="inlineStr">
        <is>
          <t>n/a</t>
        </is>
      </c>
      <c r="X88" s="6" t="inlineStr">
        <is>
          <t>n/a</t>
        </is>
      </c>
      <c r="Y88" s="6" t="inlineStr">
        <is>
          <t>n/a</t>
        </is>
      </c>
      <c r="Z88" s="6" t="inlineStr">
        <is>
          <t>n/a</t>
        </is>
      </c>
      <c r="AA88" s="6" t="inlineStr">
        <is>
          <t>n/a</t>
        </is>
      </c>
      <c r="AB88" s="6" t="inlineStr">
        <is>
          <t>East Coast</t>
        </is>
      </c>
    </row>
    <row r="89">
      <c r="B89" s="6">
        <f>HYPERLINK("https://app.kolleno.com/customers/timeline/1d217e5a-1b4a-481a-a003-51372a8c3c8e/d67f0362-c652-4000-855b-2a3df77256c7/", "Snapshot")</f>
        <v/>
      </c>
      <c r="C89" s="7" t="inlineStr"/>
      <c r="D89" s="8" t="n">
        <v>45461</v>
      </c>
      <c r="E89" s="6" t="inlineStr">
        <is>
          <t>Credit Note</t>
        </is>
      </c>
      <c r="F89" s="7" t="inlineStr">
        <is>
          <t>INV-791</t>
        </is>
      </c>
      <c r="G89" s="7" t="inlineStr">
        <is>
          <t>n/a</t>
        </is>
      </c>
      <c r="H89" s="7" t="inlineStr">
        <is>
          <t>GBP</t>
        </is>
      </c>
      <c r="I89" s="10" t="n">
        <v>8470</v>
      </c>
      <c r="J89" s="10" t="n">
        <v>8470</v>
      </c>
      <c r="K89" s="17" t="n">
        <v>45520</v>
      </c>
      <c r="L89" s="17" t="n">
        <v>45550</v>
      </c>
      <c r="M89" s="10" t="n">
        <v>5</v>
      </c>
      <c r="N89" s="10" t="n">
        <v>0</v>
      </c>
      <c r="O89" s="10" t="n">
        <v>8470</v>
      </c>
      <c r="P89" s="10" t="n">
        <v>0</v>
      </c>
      <c r="Q89" s="10" t="n">
        <v>0</v>
      </c>
      <c r="R89" s="10" t="n">
        <v>0</v>
      </c>
      <c r="S89" s="9" t="inlineStr">
        <is>
          <t>Yes</t>
        </is>
      </c>
      <c r="T89" s="10" t="inlineStr">
        <is>
          <t>Yes</t>
        </is>
      </c>
      <c r="U89" s="10" t="n">
        <v>0</v>
      </c>
      <c r="V89" s="8" t="n">
        <v>45536</v>
      </c>
      <c r="W89" s="6" t="inlineStr">
        <is>
          <t>n/a</t>
        </is>
      </c>
      <c r="X89" s="8" t="n">
        <v>45536</v>
      </c>
      <c r="Y89" s="6" t="inlineStr">
        <is>
          <t>Sent a follow-up email to Mirelle regarding a payment dispute on invoice #INV-011 in GBP</t>
        </is>
      </c>
      <c r="Z89" s="8" t="n">
        <v>45536</v>
      </c>
      <c r="AA89" s="8" t="n">
        <v>45536</v>
      </c>
      <c r="AB89" s="6" t="inlineStr">
        <is>
          <t>SME, West Coast</t>
        </is>
      </c>
    </row>
    <row r="90">
      <c r="B90" s="6">
        <f>HYPERLINK("https://app.kolleno.com/customers/timeline/1d217e5a-1b4a-481a-a003-51372a8c3c8e/d67f0362-c652-4000-855b-2a3df77256c7/", "Snapshot")</f>
        <v/>
      </c>
      <c r="C90" s="7" t="inlineStr"/>
      <c r="D90" s="8" t="n">
        <v>45461</v>
      </c>
      <c r="E90" s="6" t="inlineStr">
        <is>
          <t>Credit Note</t>
        </is>
      </c>
      <c r="F90" s="7" t="inlineStr">
        <is>
          <t>INV-979</t>
        </is>
      </c>
      <c r="G90" s="7" t="inlineStr">
        <is>
          <t>n/a</t>
        </is>
      </c>
      <c r="H90" s="7" t="inlineStr">
        <is>
          <t>GBP</t>
        </is>
      </c>
      <c r="I90" s="10" t="n">
        <v>1849.12</v>
      </c>
      <c r="J90" s="10" t="n">
        <v>616.37</v>
      </c>
      <c r="K90" s="17" t="n">
        <v>45441</v>
      </c>
      <c r="L90" s="17" t="n">
        <v>45471</v>
      </c>
      <c r="M90" s="10" t="n">
        <v>84</v>
      </c>
      <c r="N90" s="10" t="n">
        <v>0</v>
      </c>
      <c r="O90" s="10" t="n">
        <v>0</v>
      </c>
      <c r="P90" s="10" t="n">
        <v>0</v>
      </c>
      <c r="Q90" s="10" t="n">
        <v>616.37</v>
      </c>
      <c r="R90" s="10" t="n">
        <v>0</v>
      </c>
      <c r="S90" s="9" t="inlineStr">
        <is>
          <t>Yes</t>
        </is>
      </c>
      <c r="T90" s="10" t="inlineStr">
        <is>
          <t>Yes</t>
        </is>
      </c>
      <c r="U90" s="10" t="n">
        <v>0</v>
      </c>
      <c r="V90" s="8" t="n">
        <v>45536</v>
      </c>
      <c r="W90" s="6" t="inlineStr">
        <is>
          <t>n/a</t>
        </is>
      </c>
      <c r="X90" s="6" t="inlineStr">
        <is>
          <t>n/a</t>
        </is>
      </c>
      <c r="Y90" s="6" t="inlineStr">
        <is>
          <t>Sent a follow-up email to Mirelle regarding a payment dispute on invoice #INV-011 in GBP</t>
        </is>
      </c>
      <c r="Z90" s="8" t="n">
        <v>45536</v>
      </c>
      <c r="AA90" s="8" t="n">
        <v>45536</v>
      </c>
      <c r="AB90" s="6" t="inlineStr">
        <is>
          <t>Low risk, West Coast</t>
        </is>
      </c>
    </row>
    <row r="91">
      <c r="B91" s="6">
        <f>HYPERLINK("https://app.kolleno.com/customers/timeline/f2c73e1a-0a4f-4138-9607-a0caafb7d667/d67f0362-c652-4000-855b-2a3df77256c7/", "Snared")</f>
        <v/>
      </c>
      <c r="C91" s="7" t="inlineStr"/>
      <c r="D91" s="8" t="n">
        <v>45536</v>
      </c>
      <c r="E91" s="6" t="inlineStr">
        <is>
          <t>Payment</t>
        </is>
      </c>
      <c r="F91" s="7" t="inlineStr">
        <is>
          <t>INV-957</t>
        </is>
      </c>
      <c r="G91" s="7" t="inlineStr">
        <is>
          <t>n/a</t>
        </is>
      </c>
      <c r="H91" s="7" t="inlineStr">
        <is>
          <t>GBP</t>
        </is>
      </c>
      <c r="I91" s="10" t="n">
        <v>6363.75</v>
      </c>
      <c r="J91" s="10" t="n">
        <v>707.08</v>
      </c>
      <c r="K91" s="17" t="n">
        <v>45473</v>
      </c>
      <c r="L91" s="17" t="n">
        <v>45503</v>
      </c>
      <c r="M91" s="10" t="n">
        <v>52</v>
      </c>
      <c r="N91" s="10" t="n">
        <v>0</v>
      </c>
      <c r="O91" s="10" t="n">
        <v>0</v>
      </c>
      <c r="P91" s="10" t="n">
        <v>707.08</v>
      </c>
      <c r="Q91" s="10" t="n">
        <v>0</v>
      </c>
      <c r="R91" s="10" t="n">
        <v>0</v>
      </c>
      <c r="S91" s="9" t="inlineStr">
        <is>
          <t>Yes</t>
        </is>
      </c>
      <c r="T91" s="10" t="inlineStr">
        <is>
          <t>Yes</t>
        </is>
      </c>
      <c r="U91" s="10" t="n">
        <v>0</v>
      </c>
      <c r="V91" s="8" t="n">
        <v>45536</v>
      </c>
      <c r="W91" s="6" t="inlineStr">
        <is>
          <t>n/a</t>
        </is>
      </c>
      <c r="X91" s="6" t="inlineStr">
        <is>
          <t>n/a</t>
        </is>
      </c>
      <c r="Y91" s="6" t="inlineStr">
        <is>
          <t>Left a voicemail for Maribelle regarding an overdue payment for invoice #INV-957 in GBP</t>
        </is>
      </c>
      <c r="Z91" s="8" t="n">
        <v>45536</v>
      </c>
      <c r="AA91" s="8" t="n">
        <v>45536</v>
      </c>
      <c r="AB91" s="6" t="inlineStr">
        <is>
          <t>East Coast</t>
        </is>
      </c>
    </row>
    <row r="92">
      <c r="B92" s="6">
        <f>HYPERLINK("https://app.kolleno.com/customers/timeline/f2c73e1a-0a4f-4138-9607-a0caafb7d667/d67f0362-c652-4000-855b-2a3df77256c7/", "Snared")</f>
        <v/>
      </c>
      <c r="C92" s="7" t="inlineStr"/>
      <c r="D92" s="8" t="n">
        <v>45536</v>
      </c>
      <c r="E92" s="6" t="inlineStr">
        <is>
          <t>Payment</t>
        </is>
      </c>
      <c r="F92" s="7" t="inlineStr">
        <is>
          <t>INV-631</t>
        </is>
      </c>
      <c r="G92" s="7" t="inlineStr">
        <is>
          <t>n/a</t>
        </is>
      </c>
      <c r="H92" s="7" t="inlineStr">
        <is>
          <t>GBP</t>
        </is>
      </c>
      <c r="I92" s="10" t="n">
        <v>17465.52</v>
      </c>
      <c r="J92" s="10" t="n">
        <v>-22592.17</v>
      </c>
      <c r="K92" s="17" t="n">
        <v>45470</v>
      </c>
      <c r="L92" s="17" t="n">
        <v>45500</v>
      </c>
      <c r="M92" s="10" t="n">
        <v>55</v>
      </c>
      <c r="N92" s="10" t="n">
        <v>0</v>
      </c>
      <c r="O92" s="10" t="n">
        <v>0</v>
      </c>
      <c r="P92" s="10" t="n">
        <v>-22592.17</v>
      </c>
      <c r="Q92" s="10" t="n">
        <v>0</v>
      </c>
      <c r="R92" s="10" t="n">
        <v>0</v>
      </c>
      <c r="S92" s="9" t="inlineStr">
        <is>
          <t>Yes</t>
        </is>
      </c>
      <c r="T92" s="10" t="inlineStr">
        <is>
          <t>Yes</t>
        </is>
      </c>
      <c r="U92" s="10" t="n">
        <v>0</v>
      </c>
      <c r="V92" s="8" t="n">
        <v>45536</v>
      </c>
      <c r="W92" s="6" t="inlineStr">
        <is>
          <t>n/a</t>
        </is>
      </c>
      <c r="X92" s="6" t="inlineStr">
        <is>
          <t>n/a</t>
        </is>
      </c>
      <c r="Y92" s="6" t="inlineStr">
        <is>
          <t>Left a voicemail for Maribelle regarding an overdue payment for invoice #INV-957 in GBP</t>
        </is>
      </c>
      <c r="Z92" s="8" t="n">
        <v>45536</v>
      </c>
      <c r="AA92" s="8" t="n">
        <v>45536</v>
      </c>
      <c r="AB92" s="6" t="inlineStr">
        <is>
          <t>Low risk, West Coast</t>
        </is>
      </c>
    </row>
    <row r="93">
      <c r="B93" s="6">
        <f>HYPERLINK("https://app.kolleno.com/customers/timeline/ef899dd8-2587-4c6d-8a42-0c3874707500/d67f0362-c652-4000-855b-2a3df77256c7/", "Sparkles")</f>
        <v/>
      </c>
      <c r="C93" s="7" t="inlineStr"/>
      <c r="D93" s="8" t="n">
        <v>45385</v>
      </c>
      <c r="E93" s="6" t="inlineStr">
        <is>
          <t>Credit Note</t>
        </is>
      </c>
      <c r="F93" s="7" t="inlineStr">
        <is>
          <t>INV-349</t>
        </is>
      </c>
      <c r="G93" s="7" t="inlineStr">
        <is>
          <t>n/a</t>
        </is>
      </c>
      <c r="H93" s="7" t="inlineStr">
        <is>
          <t>GBP</t>
        </is>
      </c>
      <c r="I93" s="10" t="n">
        <v>7475</v>
      </c>
      <c r="J93" s="10" t="n">
        <v>7475</v>
      </c>
      <c r="K93" s="17" t="n">
        <v>45513</v>
      </c>
      <c r="L93" s="17" t="n">
        <v>45543</v>
      </c>
      <c r="M93" s="10" t="n">
        <v>12</v>
      </c>
      <c r="N93" s="10" t="n">
        <v>0</v>
      </c>
      <c r="O93" s="10" t="n">
        <v>7475</v>
      </c>
      <c r="P93" s="10" t="n">
        <v>0</v>
      </c>
      <c r="Q93" s="10" t="n">
        <v>0</v>
      </c>
      <c r="R93" s="10" t="n">
        <v>0</v>
      </c>
      <c r="S93" s="9" t="inlineStr">
        <is>
          <t>Yes</t>
        </is>
      </c>
      <c r="T93" s="10" t="inlineStr">
        <is>
          <t>Yes</t>
        </is>
      </c>
      <c r="U93" s="10" t="n">
        <v>0</v>
      </c>
      <c r="V93" s="6" t="inlineStr">
        <is>
          <t>n/a</t>
        </is>
      </c>
      <c r="W93" s="6" t="inlineStr">
        <is>
          <t>n/a</t>
        </is>
      </c>
      <c r="X93" s="6" t="inlineStr">
        <is>
          <t>n/a</t>
        </is>
      </c>
      <c r="Y93" s="6" t="inlineStr">
        <is>
          <t>Received an email from Kimberli requesting a copy of the invoice #INV-237 in GBP</t>
        </is>
      </c>
      <c r="Z93" s="8" t="n">
        <v>45536</v>
      </c>
      <c r="AA93" s="8" t="n">
        <v>45536</v>
      </c>
      <c r="AB93" s="6" t="inlineStr">
        <is>
          <t>East Coast</t>
        </is>
      </c>
    </row>
    <row r="94">
      <c r="B94" s="6">
        <f>HYPERLINK("https://app.kolleno.com/customers/timeline/f39cac9b-e90a-4ec2-9c45-c7882afefcfe/d67f0362-c652-4000-855b-2a3df77256c7/", "Spicy Dinner")</f>
        <v/>
      </c>
      <c r="C94" s="7" t="inlineStr"/>
      <c r="D94" s="8" t="n">
        <v>45363</v>
      </c>
      <c r="E94" s="6" t="inlineStr">
        <is>
          <t>Credit Note</t>
        </is>
      </c>
      <c r="F94" s="7" t="inlineStr">
        <is>
          <t>INV-313</t>
        </is>
      </c>
      <c r="G94" s="7" t="inlineStr">
        <is>
          <t>n/a</t>
        </is>
      </c>
      <c r="H94" s="7" t="inlineStr">
        <is>
          <t>GBP</t>
        </is>
      </c>
      <c r="I94" s="10" t="n">
        <v>14024.86</v>
      </c>
      <c r="J94" s="10" t="n">
        <v>14024.86</v>
      </c>
      <c r="K94" s="17" t="n">
        <v>45478</v>
      </c>
      <c r="L94" s="17" t="n">
        <v>45508</v>
      </c>
      <c r="M94" s="10" t="n">
        <v>47</v>
      </c>
      <c r="N94" s="10" t="n">
        <v>0</v>
      </c>
      <c r="O94" s="10" t="n">
        <v>0</v>
      </c>
      <c r="P94" s="10" t="n">
        <v>14024.86</v>
      </c>
      <c r="Q94" s="10" t="n">
        <v>0</v>
      </c>
      <c r="R94" s="10" t="n">
        <v>0</v>
      </c>
      <c r="S94" s="9" t="inlineStr">
        <is>
          <t>Yes</t>
        </is>
      </c>
      <c r="T94" s="10" t="inlineStr">
        <is>
          <t>Yes</t>
        </is>
      </c>
      <c r="U94" s="10" t="n">
        <v>0</v>
      </c>
      <c r="V94" s="8" t="n">
        <v>45536</v>
      </c>
      <c r="W94" s="6" t="inlineStr">
        <is>
          <t>n/a</t>
        </is>
      </c>
      <c r="X94" s="6" t="inlineStr">
        <is>
          <t>n/a</t>
        </is>
      </c>
      <c r="Y94" s="6" t="inlineStr">
        <is>
          <t>Spoke with Liane who mentioned a payment plan for invoice #INV-313 in GBP</t>
        </is>
      </c>
      <c r="Z94" s="8" t="n">
        <v>45536</v>
      </c>
      <c r="AA94" s="8" t="n">
        <v>45536</v>
      </c>
      <c r="AB94" s="6" t="inlineStr">
        <is>
          <t>West Coast</t>
        </is>
      </c>
    </row>
    <row r="95">
      <c r="B95" s="6">
        <f>HYPERLINK("https://app.kolleno.com/customers/timeline/2b449f23-4514-48eb-873e-475c9128d5fc/d67f0362-c652-4000-855b-2a3df77256c7/", "Splashfest")</f>
        <v/>
      </c>
      <c r="C95" s="7" t="inlineStr"/>
      <c r="D95" s="8" t="n">
        <v>45464</v>
      </c>
      <c r="E95" s="6" t="inlineStr">
        <is>
          <t>Credit Note</t>
        </is>
      </c>
      <c r="F95" s="7" t="inlineStr">
        <is>
          <t>INV-379</t>
        </is>
      </c>
      <c r="G95" s="7" t="inlineStr">
        <is>
          <t>n/a</t>
        </is>
      </c>
      <c r="H95" s="7" t="inlineStr">
        <is>
          <t>GBP</t>
        </is>
      </c>
      <c r="I95" s="10" t="n">
        <v>8693.639999999999</v>
      </c>
      <c r="J95" s="10" t="n">
        <v>1241.95</v>
      </c>
      <c r="K95" s="17" t="n">
        <v>45460</v>
      </c>
      <c r="L95" s="17" t="n">
        <v>45490</v>
      </c>
      <c r="M95" s="10" t="n">
        <v>65</v>
      </c>
      <c r="N95" s="10" t="n">
        <v>0</v>
      </c>
      <c r="O95" s="10" t="n">
        <v>0</v>
      </c>
      <c r="P95" s="10" t="n">
        <v>0</v>
      </c>
      <c r="Q95" s="10" t="n">
        <v>1241.95</v>
      </c>
      <c r="R95" s="10" t="n">
        <v>0</v>
      </c>
      <c r="S95" s="9" t="inlineStr">
        <is>
          <t>No</t>
        </is>
      </c>
      <c r="T95" s="10" t="inlineStr">
        <is>
          <t>Yes</t>
        </is>
      </c>
      <c r="U95" s="10" t="n">
        <v>0</v>
      </c>
      <c r="V95" s="8" t="n">
        <v>45536</v>
      </c>
      <c r="W95" s="6" t="inlineStr">
        <is>
          <t>n/a</t>
        </is>
      </c>
      <c r="X95" s="6" t="inlineStr">
        <is>
          <t>n/a</t>
        </is>
      </c>
      <c r="Y95" s="6" t="inlineStr">
        <is>
          <t>n/a</t>
        </is>
      </c>
      <c r="Z95" s="6" t="inlineStr">
        <is>
          <t>n/a</t>
        </is>
      </c>
      <c r="AA95" s="6" t="inlineStr">
        <is>
          <t>n/a</t>
        </is>
      </c>
      <c r="AB95" s="6" t="inlineStr">
        <is>
          <t>East Coast, Enterprise</t>
        </is>
      </c>
    </row>
    <row r="96">
      <c r="B96" s="6">
        <f>HYPERLINK("https://app.kolleno.com/customers/timeline/2b449f23-4514-48eb-873e-475c9128d5fc/d67f0362-c652-4000-855b-2a3df77256c7/", "Splashfest")</f>
        <v/>
      </c>
      <c r="C96" s="7" t="inlineStr"/>
      <c r="D96" s="8" t="n">
        <v>45464</v>
      </c>
      <c r="E96" s="6" t="inlineStr">
        <is>
          <t>Credit Note</t>
        </is>
      </c>
      <c r="F96" s="7" t="inlineStr">
        <is>
          <t>INV-714</t>
        </is>
      </c>
      <c r="G96" s="7" t="inlineStr">
        <is>
          <t>n/a</t>
        </is>
      </c>
      <c r="H96" s="7" t="inlineStr">
        <is>
          <t>GBP</t>
        </is>
      </c>
      <c r="I96" s="10" t="n">
        <v>2507.12</v>
      </c>
      <c r="J96" s="10" t="n">
        <v>501.42</v>
      </c>
      <c r="K96" s="17" t="n">
        <v>45440</v>
      </c>
      <c r="L96" s="17" t="n">
        <v>45470</v>
      </c>
      <c r="M96" s="10" t="n">
        <v>85</v>
      </c>
      <c r="N96" s="10" t="n">
        <v>0</v>
      </c>
      <c r="O96" s="10" t="n">
        <v>0</v>
      </c>
      <c r="P96" s="10" t="n">
        <v>0</v>
      </c>
      <c r="Q96" s="10" t="n">
        <v>501.42</v>
      </c>
      <c r="R96" s="10" t="n">
        <v>0</v>
      </c>
      <c r="S96" s="9" t="inlineStr">
        <is>
          <t>No</t>
        </is>
      </c>
      <c r="T96" s="10" t="inlineStr">
        <is>
          <t>Yes</t>
        </is>
      </c>
      <c r="U96" s="10" t="n">
        <v>0</v>
      </c>
      <c r="V96" s="8" t="n">
        <v>45536</v>
      </c>
      <c r="W96" s="6" t="inlineStr">
        <is>
          <t>n/a</t>
        </is>
      </c>
      <c r="X96" s="6" t="inlineStr">
        <is>
          <t>n/a</t>
        </is>
      </c>
      <c r="Y96" s="6" t="inlineStr">
        <is>
          <t>n/a</t>
        </is>
      </c>
      <c r="Z96" s="6" t="inlineStr">
        <is>
          <t>n/a</t>
        </is>
      </c>
      <c r="AA96" s="6" t="inlineStr">
        <is>
          <t>n/a</t>
        </is>
      </c>
      <c r="AB96" s="6" t="inlineStr">
        <is>
          <t>Enterprise, West Coast</t>
        </is>
      </c>
    </row>
    <row r="97">
      <c r="B97" s="6">
        <f>HYPERLINK("https://app.kolleno.com/customers/timeline/24fd7123-b287-461b-a719-108afa42d880/d67f0362-c652-4000-855b-2a3df77256c7/", "Sunrise scones")</f>
        <v/>
      </c>
      <c r="C97" s="7" t="inlineStr"/>
      <c r="D97" s="8" t="n">
        <v>45457</v>
      </c>
      <c r="E97" s="6" t="inlineStr">
        <is>
          <t>Credit Note</t>
        </is>
      </c>
      <c r="F97" s="7" t="inlineStr">
        <is>
          <t>INV-598</t>
        </is>
      </c>
      <c r="G97" s="7" t="inlineStr">
        <is>
          <t>n/a</t>
        </is>
      </c>
      <c r="H97" s="7" t="inlineStr">
        <is>
          <t>GBP</t>
        </is>
      </c>
      <c r="I97" s="10" t="n">
        <v>9907.860000000001</v>
      </c>
      <c r="J97" s="10" t="n">
        <v>1415.41</v>
      </c>
      <c r="K97" s="17" t="n">
        <v>45344</v>
      </c>
      <c r="L97" s="17" t="n">
        <v>45374</v>
      </c>
      <c r="M97" s="10" t="n">
        <v>181</v>
      </c>
      <c r="N97" s="10" t="n">
        <v>0</v>
      </c>
      <c r="O97" s="10" t="n">
        <v>0</v>
      </c>
      <c r="P97" s="10" t="n">
        <v>0</v>
      </c>
      <c r="Q97" s="10" t="n">
        <v>0</v>
      </c>
      <c r="R97" s="10" t="n">
        <v>1415.41</v>
      </c>
      <c r="S97" s="9" t="inlineStr">
        <is>
          <t>Yes</t>
        </is>
      </c>
      <c r="T97" s="10" t="inlineStr">
        <is>
          <t>Yes</t>
        </is>
      </c>
      <c r="U97" s="10" t="n">
        <v>0</v>
      </c>
      <c r="V97" s="6" t="inlineStr">
        <is>
          <t>n/a</t>
        </is>
      </c>
      <c r="W97" s="6" t="inlineStr">
        <is>
          <t>n/a</t>
        </is>
      </c>
      <c r="X97" s="6" t="inlineStr">
        <is>
          <t>n/a</t>
        </is>
      </c>
      <c r="Y97" s="6" t="inlineStr">
        <is>
          <t>n/a</t>
        </is>
      </c>
      <c r="Z97" s="6" t="inlineStr">
        <is>
          <t>n/a</t>
        </is>
      </c>
      <c r="AA97" s="6" t="inlineStr">
        <is>
          <t>n/a</t>
        </is>
      </c>
      <c r="AB97" s="6" t="inlineStr">
        <is>
          <t>East Coast</t>
        </is>
      </c>
    </row>
    <row r="98">
      <c r="B98" s="6">
        <f>HYPERLINK("https://app.kolleno.com/customers/timeline/28c5cab5-ce22-4e4d-ac81-db1ae88fede8/d67f0362-c652-4000-855b-2a3df77256c7/", "Supremeboots")</f>
        <v/>
      </c>
      <c r="C98" s="7" t="inlineStr"/>
      <c r="D98" s="8" t="n">
        <v>45376</v>
      </c>
      <c r="E98" s="6" t="inlineStr">
        <is>
          <t>Credit Note</t>
        </is>
      </c>
      <c r="F98" s="7" t="inlineStr">
        <is>
          <t>INV-807</t>
        </is>
      </c>
      <c r="G98" s="7" t="inlineStr">
        <is>
          <t>n/a</t>
        </is>
      </c>
      <c r="H98" s="7" t="inlineStr">
        <is>
          <t>GBP</t>
        </is>
      </c>
      <c r="I98" s="10" t="n">
        <v>4241.51</v>
      </c>
      <c r="J98" s="10" t="n">
        <v>4241.51</v>
      </c>
      <c r="K98" s="17" t="n">
        <v>45517</v>
      </c>
      <c r="L98" s="17" t="n">
        <v>45547</v>
      </c>
      <c r="M98" s="10" t="n">
        <v>8</v>
      </c>
      <c r="N98" s="10" t="n">
        <v>0</v>
      </c>
      <c r="O98" s="10" t="n">
        <v>4241.51</v>
      </c>
      <c r="P98" s="10" t="n">
        <v>0</v>
      </c>
      <c r="Q98" s="10" t="n">
        <v>0</v>
      </c>
      <c r="R98" s="10" t="n">
        <v>0</v>
      </c>
      <c r="S98" s="9" t="inlineStr">
        <is>
          <t>Yes</t>
        </is>
      </c>
      <c r="T98" s="10" t="inlineStr">
        <is>
          <t>Yes</t>
        </is>
      </c>
      <c r="U98" s="10" t="n">
        <v>0</v>
      </c>
      <c r="V98" s="8" t="n">
        <v>45536</v>
      </c>
      <c r="W98" s="6" t="inlineStr">
        <is>
          <t>n/a</t>
        </is>
      </c>
      <c r="X98" s="6" t="inlineStr">
        <is>
          <t>n/a</t>
        </is>
      </c>
      <c r="Y98" s="6" t="inlineStr">
        <is>
          <t>Sent a thank you email to Beryle for timely payment of invoice #INV-910 in GBP</t>
        </is>
      </c>
      <c r="Z98" s="8" t="n">
        <v>45536</v>
      </c>
      <c r="AA98" s="8" t="n">
        <v>45536</v>
      </c>
      <c r="AB98" s="6" t="inlineStr">
        <is>
          <t>West Coast</t>
        </is>
      </c>
    </row>
    <row r="99">
      <c r="B99" s="6">
        <f>HYPERLINK("https://app.kolleno.com/customers/timeline/28c5cab5-ce22-4e4d-ac81-db1ae88fede8/d67f0362-c652-4000-855b-2a3df77256c7/", "Supremeboots")</f>
        <v/>
      </c>
      <c r="C99" s="7" t="inlineStr"/>
      <c r="D99" s="8" t="n">
        <v>45376</v>
      </c>
      <c r="E99" s="6" t="inlineStr">
        <is>
          <t>Credit Note</t>
        </is>
      </c>
      <c r="F99" s="7" t="inlineStr">
        <is>
          <t>INV-378</t>
        </is>
      </c>
      <c r="G99" s="7" t="inlineStr">
        <is>
          <t>n/a</t>
        </is>
      </c>
      <c r="H99" s="7" t="inlineStr">
        <is>
          <t>GBP</t>
        </is>
      </c>
      <c r="I99" s="10" t="n">
        <v>7731.24</v>
      </c>
      <c r="J99" s="10" t="n">
        <v>3865.62</v>
      </c>
      <c r="K99" s="17" t="n">
        <v>45493</v>
      </c>
      <c r="L99" s="17" t="n">
        <v>45523</v>
      </c>
      <c r="M99" s="10" t="n">
        <v>32</v>
      </c>
      <c r="N99" s="10" t="n">
        <v>0</v>
      </c>
      <c r="O99" s="10" t="n">
        <v>0</v>
      </c>
      <c r="P99" s="10" t="n">
        <v>3865.62</v>
      </c>
      <c r="Q99" s="10" t="n">
        <v>0</v>
      </c>
      <c r="R99" s="10" t="n">
        <v>0</v>
      </c>
      <c r="S99" s="9" t="inlineStr">
        <is>
          <t>Yes</t>
        </is>
      </c>
      <c r="T99" s="10" t="inlineStr">
        <is>
          <t>Yes</t>
        </is>
      </c>
      <c r="U99" s="10" t="n">
        <v>0</v>
      </c>
      <c r="V99" s="8" t="n">
        <v>45536</v>
      </c>
      <c r="W99" s="6" t="inlineStr">
        <is>
          <t>n/a</t>
        </is>
      </c>
      <c r="X99" s="6" t="inlineStr">
        <is>
          <t>n/a</t>
        </is>
      </c>
      <c r="Y99" s="6" t="inlineStr">
        <is>
          <t>Sent a thank you email to Beryle for timely payment of invoice #INV-910 in GBP</t>
        </is>
      </c>
      <c r="Z99" s="8" t="n">
        <v>45536</v>
      </c>
      <c r="AA99" s="8" t="n">
        <v>45536</v>
      </c>
      <c r="AB99" s="6" t="inlineStr">
        <is>
          <t>Enterprise, West Coast</t>
        </is>
      </c>
    </row>
    <row r="100">
      <c r="B100" s="6">
        <f>HYPERLINK("https://app.kolleno.com/customers/timeline/d96cd4c9-f023-4af6-802d-337977b3e7f6/d67f0362-c652-4000-855b-2a3df77256c7/", "Supreme planners")</f>
        <v/>
      </c>
      <c r="C100" s="7" t="inlineStr"/>
      <c r="D100" s="8" t="n">
        <v>45399</v>
      </c>
      <c r="E100" s="6" t="inlineStr">
        <is>
          <t>Credit Note</t>
        </is>
      </c>
      <c r="F100" s="7" t="inlineStr">
        <is>
          <t>INV-799</t>
        </is>
      </c>
      <c r="G100" s="7" t="inlineStr">
        <is>
          <t>n/a</t>
        </is>
      </c>
      <c r="H100" s="7" t="inlineStr">
        <is>
          <t>GBP</t>
        </is>
      </c>
      <c r="I100" s="10" t="n">
        <v>18046.96</v>
      </c>
      <c r="J100" s="10" t="n">
        <v>18046.96</v>
      </c>
      <c r="K100" s="17" t="n">
        <v>45535</v>
      </c>
      <c r="L100" s="17" t="n">
        <v>45565</v>
      </c>
      <c r="M100" s="10" t="n">
        <v>-10</v>
      </c>
      <c r="N100" s="10" t="n">
        <v>18046.96</v>
      </c>
      <c r="O100" s="10" t="n">
        <v>0</v>
      </c>
      <c r="P100" s="10" t="n">
        <v>0</v>
      </c>
      <c r="Q100" s="10" t="n">
        <v>0</v>
      </c>
      <c r="R100" s="10" t="n">
        <v>0</v>
      </c>
      <c r="S100" s="9" t="inlineStr">
        <is>
          <t>Yes</t>
        </is>
      </c>
      <c r="T100" s="10" t="inlineStr">
        <is>
          <t>Yes</t>
        </is>
      </c>
      <c r="U100" s="10" t="n">
        <v>0</v>
      </c>
      <c r="V100" s="8" t="n">
        <v>45536</v>
      </c>
      <c r="W100" s="6" t="inlineStr">
        <is>
          <t>n/a</t>
        </is>
      </c>
      <c r="X100" s="6" t="inlineStr">
        <is>
          <t>n/a</t>
        </is>
      </c>
      <c r="Y100" s="6" t="inlineStr">
        <is>
          <t>n/a</t>
        </is>
      </c>
      <c r="Z100" s="6" t="inlineStr">
        <is>
          <t>n/a</t>
        </is>
      </c>
      <c r="AA100" s="6" t="inlineStr">
        <is>
          <t>n/a</t>
        </is>
      </c>
      <c r="AB100" s="6" t="inlineStr">
        <is>
          <t>Enterprise, West Coast</t>
        </is>
      </c>
    </row>
    <row r="101">
      <c r="B101" s="6">
        <f>HYPERLINK("https://app.kolleno.com/customers/timeline/d96cd4c9-f023-4af6-802d-337977b3e7f6/d67f0362-c652-4000-855b-2a3df77256c7/", "Supreme planners")</f>
        <v/>
      </c>
      <c r="C101" s="7" t="inlineStr"/>
      <c r="D101" s="8" t="n">
        <v>45399</v>
      </c>
      <c r="E101" s="6" t="inlineStr">
        <is>
          <t>Credit Note</t>
        </is>
      </c>
      <c r="F101" s="7" t="inlineStr">
        <is>
          <t>INV-167</t>
        </is>
      </c>
      <c r="G101" s="7" t="inlineStr">
        <is>
          <t>n/a</t>
        </is>
      </c>
      <c r="H101" s="7" t="inlineStr">
        <is>
          <t>GBP</t>
        </is>
      </c>
      <c r="I101" s="10" t="n">
        <v>13791.9</v>
      </c>
      <c r="J101" s="10" t="n">
        <v>6895.95</v>
      </c>
      <c r="K101" s="17" t="n">
        <v>45373</v>
      </c>
      <c r="L101" s="17" t="n">
        <v>45403</v>
      </c>
      <c r="M101" s="10" t="n">
        <v>152</v>
      </c>
      <c r="N101" s="10" t="n">
        <v>0</v>
      </c>
      <c r="O101" s="10" t="n">
        <v>0</v>
      </c>
      <c r="P101" s="10" t="n">
        <v>0</v>
      </c>
      <c r="Q101" s="10" t="n">
        <v>0</v>
      </c>
      <c r="R101" s="10" t="n">
        <v>6895.95</v>
      </c>
      <c r="S101" s="9" t="inlineStr">
        <is>
          <t>Yes</t>
        </is>
      </c>
      <c r="T101" s="10" t="inlineStr">
        <is>
          <t>Yes</t>
        </is>
      </c>
      <c r="U101" s="10" t="n">
        <v>0</v>
      </c>
      <c r="V101" s="8" t="n">
        <v>45536</v>
      </c>
      <c r="W101" s="6" t="inlineStr">
        <is>
          <t>n/a</t>
        </is>
      </c>
      <c r="X101" s="6" t="inlineStr">
        <is>
          <t>n/a</t>
        </is>
      </c>
      <c r="Y101" s="6" t="inlineStr">
        <is>
          <t>n/a</t>
        </is>
      </c>
      <c r="Z101" s="6" t="inlineStr">
        <is>
          <t>n/a</t>
        </is>
      </c>
      <c r="AA101" s="6" t="inlineStr">
        <is>
          <t>n/a</t>
        </is>
      </c>
      <c r="AB101" s="6" t="inlineStr">
        <is>
          <t>SME, West Coast</t>
        </is>
      </c>
    </row>
    <row r="102">
      <c r="B102" s="6">
        <f>HYPERLINK("https://app.kolleno.com/customers/timeline/5823e59d-d8c4-4e8c-bbfb-c6424916df09/d67f0362-c652-4000-855b-2a3df77256c7/", "Tall Oaks Bamboo")</f>
        <v/>
      </c>
      <c r="C102" s="7" t="inlineStr"/>
      <c r="D102" s="8" t="n">
        <v>45377</v>
      </c>
      <c r="E102" s="6" t="inlineStr">
        <is>
          <t>Credit Note</t>
        </is>
      </c>
      <c r="F102" s="7" t="inlineStr">
        <is>
          <t>INV-486</t>
        </is>
      </c>
      <c r="G102" s="7" t="inlineStr">
        <is>
          <t>n/a</t>
        </is>
      </c>
      <c r="H102" s="7" t="inlineStr">
        <is>
          <t>GBP</t>
        </is>
      </c>
      <c r="I102" s="10" t="n">
        <v>12548.49</v>
      </c>
      <c r="J102" s="10" t="n">
        <v>3137.12</v>
      </c>
      <c r="K102" s="17" t="n">
        <v>45522</v>
      </c>
      <c r="L102" s="17" t="n">
        <v>45552</v>
      </c>
      <c r="M102" s="10" t="n">
        <v>3</v>
      </c>
      <c r="N102" s="10" t="n">
        <v>0</v>
      </c>
      <c r="O102" s="10" t="n">
        <v>3137.12</v>
      </c>
      <c r="P102" s="10" t="n">
        <v>0</v>
      </c>
      <c r="Q102" s="10" t="n">
        <v>0</v>
      </c>
      <c r="R102" s="10" t="n">
        <v>0</v>
      </c>
      <c r="S102" s="9" t="inlineStr">
        <is>
          <t>Yes</t>
        </is>
      </c>
      <c r="T102" s="10" t="inlineStr">
        <is>
          <t>Yes</t>
        </is>
      </c>
      <c r="U102" s="10" t="n">
        <v>0</v>
      </c>
      <c r="V102" s="8" t="n">
        <v>45536</v>
      </c>
      <c r="W102" s="6" t="inlineStr">
        <is>
          <t>n/a</t>
        </is>
      </c>
      <c r="X102" s="6" t="inlineStr">
        <is>
          <t>n/a</t>
        </is>
      </c>
      <c r="Y102" s="6" t="inlineStr">
        <is>
          <t>n/a</t>
        </is>
      </c>
      <c r="Z102" s="6" t="inlineStr">
        <is>
          <t>n/a</t>
        </is>
      </c>
      <c r="AA102" s="6" t="inlineStr">
        <is>
          <t>n/a</t>
        </is>
      </c>
      <c r="AB102" s="6" t="inlineStr">
        <is>
          <t>SME, West Coast</t>
        </is>
      </c>
    </row>
    <row r="103">
      <c r="B103" s="6">
        <f>HYPERLINK("https://app.kolleno.com/customers/timeline/5823e59d-d8c4-4e8c-bbfb-c6424916df09/d67f0362-c652-4000-855b-2a3df77256c7/", "Tall Oaks Bamboo")</f>
        <v/>
      </c>
      <c r="C103" s="7" t="inlineStr"/>
      <c r="D103" s="8" t="n">
        <v>45377</v>
      </c>
      <c r="E103" s="6" t="inlineStr">
        <is>
          <t>Credit Note</t>
        </is>
      </c>
      <c r="F103" s="7" t="inlineStr">
        <is>
          <t>INV-513</t>
        </is>
      </c>
      <c r="G103" s="7" t="inlineStr">
        <is>
          <t>n/a</t>
        </is>
      </c>
      <c r="H103" s="7" t="inlineStr">
        <is>
          <t>GBP</t>
        </is>
      </c>
      <c r="I103" s="10" t="n">
        <v>4118.82</v>
      </c>
      <c r="J103" s="10" t="n">
        <v>686.47</v>
      </c>
      <c r="K103" s="17" t="n">
        <v>45442</v>
      </c>
      <c r="L103" s="17" t="n">
        <v>45472</v>
      </c>
      <c r="M103" s="10" t="n">
        <v>83</v>
      </c>
      <c r="N103" s="10" t="n">
        <v>0</v>
      </c>
      <c r="O103" s="10" t="n">
        <v>0</v>
      </c>
      <c r="P103" s="10" t="n">
        <v>0</v>
      </c>
      <c r="Q103" s="10" t="n">
        <v>686.47</v>
      </c>
      <c r="R103" s="10" t="n">
        <v>0</v>
      </c>
      <c r="S103" s="9" t="inlineStr">
        <is>
          <t>Yes</t>
        </is>
      </c>
      <c r="T103" s="10" t="inlineStr">
        <is>
          <t>Yes</t>
        </is>
      </c>
      <c r="U103" s="10" t="n">
        <v>0</v>
      </c>
      <c r="V103" s="8" t="n">
        <v>45536</v>
      </c>
      <c r="W103" s="6" t="inlineStr">
        <is>
          <t>n/a</t>
        </is>
      </c>
      <c r="X103" s="6" t="inlineStr">
        <is>
          <t>n/a</t>
        </is>
      </c>
      <c r="Y103" s="6" t="inlineStr">
        <is>
          <t>n/a</t>
        </is>
      </c>
      <c r="Z103" s="6" t="inlineStr">
        <is>
          <t>n/a</t>
        </is>
      </c>
      <c r="AA103" s="6" t="inlineStr">
        <is>
          <t>n/a</t>
        </is>
      </c>
      <c r="AB103" s="6" t="inlineStr">
        <is>
          <t>East Coast</t>
        </is>
      </c>
    </row>
    <row r="104">
      <c r="B104" s="6">
        <f>HYPERLINK("https://app.kolleno.com/customers/timeline/a153bf25-6d58-4b48-95fc-de59c9891a47/d67f0362-c652-4000-855b-2a3df77256c7/", "Ten Fold Security")</f>
        <v/>
      </c>
      <c r="C104" s="7" t="inlineStr"/>
      <c r="D104" s="8" t="n">
        <v>45535</v>
      </c>
      <c r="E104" s="6" t="inlineStr">
        <is>
          <t>Credit Note</t>
        </is>
      </c>
      <c r="F104" s="7" t="inlineStr">
        <is>
          <t>INV-708</t>
        </is>
      </c>
      <c r="G104" s="7" t="inlineStr">
        <is>
          <t>n/a</t>
        </is>
      </c>
      <c r="H104" s="7" t="inlineStr">
        <is>
          <t>GBP</t>
        </is>
      </c>
      <c r="I104" s="10" t="n">
        <v>10844.64</v>
      </c>
      <c r="J104" s="10" t="n">
        <v>10844.64</v>
      </c>
      <c r="K104" s="17" t="n">
        <v>45492</v>
      </c>
      <c r="L104" s="17" t="n">
        <v>45522</v>
      </c>
      <c r="M104" s="10" t="n">
        <v>33</v>
      </c>
      <c r="N104" s="10" t="n">
        <v>0</v>
      </c>
      <c r="O104" s="10" t="n">
        <v>0</v>
      </c>
      <c r="P104" s="10" t="n">
        <v>10844.64</v>
      </c>
      <c r="Q104" s="10" t="n">
        <v>0</v>
      </c>
      <c r="R104" s="10" t="n">
        <v>0</v>
      </c>
      <c r="S104" s="9" t="inlineStr">
        <is>
          <t>Yes</t>
        </is>
      </c>
      <c r="T104" s="10" t="inlineStr">
        <is>
          <t>Yes</t>
        </is>
      </c>
      <c r="U104" s="10" t="n">
        <v>0</v>
      </c>
      <c r="V104" s="8" t="n">
        <v>45536</v>
      </c>
      <c r="W104" s="6" t="inlineStr">
        <is>
          <t>n/a</t>
        </is>
      </c>
      <c r="X104" s="6" t="inlineStr">
        <is>
          <t>n/a</t>
        </is>
      </c>
      <c r="Y104" s="6" t="inlineStr">
        <is>
          <t>Spoke with Beryl who mentioned a dispute on the invoice #INV-708 in GBP</t>
        </is>
      </c>
      <c r="Z104" s="8" t="n">
        <v>45536</v>
      </c>
      <c r="AA104" s="8" t="n">
        <v>45536</v>
      </c>
      <c r="AB104" s="6" t="inlineStr">
        <is>
          <t>East Coast, High risk</t>
        </is>
      </c>
    </row>
    <row r="105">
      <c r="B105" s="6">
        <f>HYPERLINK("https://app.kolleno.com/customers/timeline/a153bf25-6d58-4b48-95fc-de59c9891a47/d67f0362-c652-4000-855b-2a3df77256c7/", "Ten Fold Security")</f>
        <v/>
      </c>
      <c r="C105" s="7" t="inlineStr"/>
      <c r="D105" s="8" t="n">
        <v>45535</v>
      </c>
      <c r="E105" s="6" t="inlineStr">
        <is>
          <t>Credit Note</t>
        </is>
      </c>
      <c r="F105" s="7" t="inlineStr">
        <is>
          <t>INV-036</t>
        </is>
      </c>
      <c r="G105" s="7" t="inlineStr">
        <is>
          <t>n/a</t>
        </is>
      </c>
      <c r="H105" s="7" t="inlineStr">
        <is>
          <t>GBP</t>
        </is>
      </c>
      <c r="I105" s="10" t="n">
        <v>1482.39</v>
      </c>
      <c r="J105" s="10" t="n">
        <v>1482.39</v>
      </c>
      <c r="K105" s="17" t="n">
        <v>45512</v>
      </c>
      <c r="L105" s="17" t="n">
        <v>45542</v>
      </c>
      <c r="M105" s="10" t="n">
        <v>13</v>
      </c>
      <c r="N105" s="10" t="n">
        <v>0</v>
      </c>
      <c r="O105" s="10" t="n">
        <v>1482.39</v>
      </c>
      <c r="P105" s="10" t="n">
        <v>0</v>
      </c>
      <c r="Q105" s="10" t="n">
        <v>0</v>
      </c>
      <c r="R105" s="10" t="n">
        <v>0</v>
      </c>
      <c r="S105" s="9" t="inlineStr">
        <is>
          <t>Yes</t>
        </is>
      </c>
      <c r="T105" s="10" t="inlineStr">
        <is>
          <t>Yes</t>
        </is>
      </c>
      <c r="U105" s="10" t="n">
        <v>0</v>
      </c>
      <c r="V105" s="8" t="n">
        <v>45536</v>
      </c>
      <c r="W105" s="6" t="inlineStr">
        <is>
          <t>n/a</t>
        </is>
      </c>
      <c r="X105" s="6" t="inlineStr">
        <is>
          <t>n/a</t>
        </is>
      </c>
      <c r="Y105" s="6" t="inlineStr">
        <is>
          <t>Spoke with Beryl who mentioned a dispute on the invoice #INV-708 in GBP</t>
        </is>
      </c>
      <c r="Z105" s="8" t="n">
        <v>45536</v>
      </c>
      <c r="AA105" s="8" t="n">
        <v>45536</v>
      </c>
      <c r="AB105" s="6" t="inlineStr">
        <is>
          <t>East Coast, High risk</t>
        </is>
      </c>
    </row>
    <row r="106">
      <c r="B106" s="6">
        <f>HYPERLINK("https://app.kolleno.com/customers/timeline/8a9d011c-147a-45de-a333-fea7949aef19/d67f0362-c652-4000-855b-2a3df77256c7/", "Turnt Up Tunes")</f>
        <v/>
      </c>
      <c r="C106" s="7" t="inlineStr"/>
      <c r="D106" s="8" t="n">
        <v>45526</v>
      </c>
      <c r="E106" s="6" t="inlineStr">
        <is>
          <t>Credit Note</t>
        </is>
      </c>
      <c r="F106" s="7" t="inlineStr">
        <is>
          <t>INV-601</t>
        </is>
      </c>
      <c r="G106" s="7" t="inlineStr">
        <is>
          <t>n/a</t>
        </is>
      </c>
      <c r="H106" s="7" t="inlineStr">
        <is>
          <t>GBP</t>
        </is>
      </c>
      <c r="I106" s="10" t="n">
        <v>21595.14</v>
      </c>
      <c r="J106" s="10" t="n">
        <v>21595.14</v>
      </c>
      <c r="K106" s="17" t="n">
        <v>45536</v>
      </c>
      <c r="L106" s="17" t="n">
        <v>45566</v>
      </c>
      <c r="M106" s="10" t="n">
        <v>-11</v>
      </c>
      <c r="N106" s="10" t="n">
        <v>21595.14</v>
      </c>
      <c r="O106" s="10" t="n">
        <v>0</v>
      </c>
      <c r="P106" s="10" t="n">
        <v>0</v>
      </c>
      <c r="Q106" s="10" t="n">
        <v>0</v>
      </c>
      <c r="R106" s="10" t="n">
        <v>0</v>
      </c>
      <c r="S106" s="9" t="inlineStr">
        <is>
          <t>Yes</t>
        </is>
      </c>
      <c r="T106" s="10" t="inlineStr">
        <is>
          <t>Yes</t>
        </is>
      </c>
      <c r="U106" s="10" t="n">
        <v>0</v>
      </c>
      <c r="V106" s="8" t="n">
        <v>45536</v>
      </c>
      <c r="W106" s="6" t="inlineStr">
        <is>
          <t>n/a</t>
        </is>
      </c>
      <c r="X106" s="6" t="inlineStr">
        <is>
          <t>n/a</t>
        </is>
      </c>
      <c r="Y106" s="6" t="inlineStr">
        <is>
          <t>n/a</t>
        </is>
      </c>
      <c r="Z106" s="6" t="inlineStr">
        <is>
          <t>n/a</t>
        </is>
      </c>
      <c r="AA106" s="6" t="inlineStr">
        <is>
          <t>n/a</t>
        </is>
      </c>
      <c r="AB106" s="6" t="inlineStr">
        <is>
          <t>East Coast, Enterprise</t>
        </is>
      </c>
    </row>
    <row r="107">
      <c r="B107" s="6">
        <f>HYPERLINK("https://app.kolleno.com/customers/timeline/8a9d011c-147a-45de-a333-fea7949aef19/d67f0362-c652-4000-855b-2a3df77256c7/", "Turnt Up Tunes")</f>
        <v/>
      </c>
      <c r="C107" s="7" t="inlineStr"/>
      <c r="D107" s="8" t="n">
        <v>45526</v>
      </c>
      <c r="E107" s="6" t="inlineStr">
        <is>
          <t>Credit Note</t>
        </is>
      </c>
      <c r="F107" s="7" t="inlineStr">
        <is>
          <t>INV-186</t>
        </is>
      </c>
      <c r="G107" s="7" t="inlineStr">
        <is>
          <t>n/a</t>
        </is>
      </c>
      <c r="H107" s="7" t="inlineStr">
        <is>
          <t>GBP</t>
        </is>
      </c>
      <c r="I107" s="10" t="n">
        <v>11825.37</v>
      </c>
      <c r="J107" s="10" t="n">
        <v>11825.37</v>
      </c>
      <c r="K107" s="17" t="n">
        <v>45421</v>
      </c>
      <c r="L107" s="17" t="n">
        <v>45451</v>
      </c>
      <c r="M107" s="10" t="n">
        <v>104</v>
      </c>
      <c r="N107" s="10" t="n">
        <v>0</v>
      </c>
      <c r="O107" s="10" t="n">
        <v>0</v>
      </c>
      <c r="P107" s="10" t="n">
        <v>0</v>
      </c>
      <c r="Q107" s="10" t="n">
        <v>0</v>
      </c>
      <c r="R107" s="10" t="n">
        <v>11825.37</v>
      </c>
      <c r="S107" s="9" t="inlineStr">
        <is>
          <t>Yes</t>
        </is>
      </c>
      <c r="T107" s="10" t="inlineStr">
        <is>
          <t>Yes</t>
        </is>
      </c>
      <c r="U107" s="10" t="n">
        <v>0</v>
      </c>
      <c r="V107" s="8" t="n">
        <v>45536</v>
      </c>
      <c r="W107" s="6" t="inlineStr">
        <is>
          <t>n/a</t>
        </is>
      </c>
      <c r="X107" s="6" t="inlineStr">
        <is>
          <t>n/a</t>
        </is>
      </c>
      <c r="Y107" s="6" t="inlineStr">
        <is>
          <t>n/a</t>
        </is>
      </c>
      <c r="Z107" s="6" t="inlineStr">
        <is>
          <t>n/a</t>
        </is>
      </c>
      <c r="AA107" s="6" t="inlineStr">
        <is>
          <t>n/a</t>
        </is>
      </c>
      <c r="AB107" s="6" t="inlineStr">
        <is>
          <t>East Coast</t>
        </is>
      </c>
    </row>
    <row r="108">
      <c r="B108" s="6">
        <f>HYPERLINK("https://app.kolleno.com/customers/timeline/5fa7530d-4e6d-43cd-a672-3e80728e31f2/d67f0362-c652-4000-855b-2a3df77256c7/", "Uniquetrac")</f>
        <v/>
      </c>
      <c r="C108" s="7" t="inlineStr"/>
      <c r="D108" s="8" t="n">
        <v>45536</v>
      </c>
      <c r="E108" s="6" t="inlineStr">
        <is>
          <t>Payment</t>
        </is>
      </c>
      <c r="F108" s="7" t="inlineStr">
        <is>
          <t>INV-164</t>
        </is>
      </c>
      <c r="G108" s="7" t="inlineStr">
        <is>
          <t>n/a</t>
        </is>
      </c>
      <c r="H108" s="7" t="inlineStr">
        <is>
          <t>GBP</t>
        </is>
      </c>
      <c r="I108" s="10" t="n">
        <v>4740</v>
      </c>
      <c r="J108" s="10" t="n">
        <v>4740</v>
      </c>
      <c r="K108" s="17" t="n">
        <v>45529</v>
      </c>
      <c r="L108" s="17" t="n">
        <v>45559</v>
      </c>
      <c r="M108" s="10" t="n">
        <v>-4</v>
      </c>
      <c r="N108" s="10" t="n">
        <v>4740</v>
      </c>
      <c r="O108" s="10" t="n">
        <v>0</v>
      </c>
      <c r="P108" s="10" t="n">
        <v>0</v>
      </c>
      <c r="Q108" s="10" t="n">
        <v>0</v>
      </c>
      <c r="R108" s="10" t="n">
        <v>0</v>
      </c>
      <c r="S108" s="9" t="inlineStr">
        <is>
          <t>Yes</t>
        </is>
      </c>
      <c r="T108" s="10" t="inlineStr">
        <is>
          <t>Yes</t>
        </is>
      </c>
      <c r="U108" s="10" t="n">
        <v>0</v>
      </c>
      <c r="V108" s="8" t="n">
        <v>45536</v>
      </c>
      <c r="W108" s="6" t="inlineStr">
        <is>
          <t>n/a</t>
        </is>
      </c>
      <c r="X108" s="6" t="inlineStr">
        <is>
          <t>n/a</t>
        </is>
      </c>
      <c r="Y108" s="6" t="inlineStr">
        <is>
          <t>Left a voicemail for Stephie to discuss payment of 4740 for invoice #INV-164 in GBP</t>
        </is>
      </c>
      <c r="Z108" s="8" t="n">
        <v>45536</v>
      </c>
      <c r="AA108" s="8" t="n">
        <v>45536</v>
      </c>
      <c r="AB108" s="6" t="inlineStr">
        <is>
          <t>East Coast</t>
        </is>
      </c>
    </row>
    <row r="109">
      <c r="B109" s="6">
        <f>HYPERLINK("https://app.kolleno.com/customers/timeline/5fa7530d-4e6d-43cd-a672-3e80728e31f2/d67f0362-c652-4000-855b-2a3df77256c7/", "Uniquetrac")</f>
        <v/>
      </c>
      <c r="C109" s="7" t="inlineStr"/>
      <c r="D109" s="8" t="n">
        <v>45536</v>
      </c>
      <c r="E109" s="6" t="inlineStr">
        <is>
          <t>Payment</t>
        </is>
      </c>
      <c r="F109" s="7" t="inlineStr">
        <is>
          <t>INV-045</t>
        </is>
      </c>
      <c r="G109" s="7" t="inlineStr">
        <is>
          <t>n/a</t>
        </is>
      </c>
      <c r="H109" s="7" t="inlineStr">
        <is>
          <t>GBP</t>
        </is>
      </c>
      <c r="I109" s="10" t="n">
        <v>21677.55</v>
      </c>
      <c r="J109" s="10" t="n">
        <v>-69014.19</v>
      </c>
      <c r="K109" s="17" t="n">
        <v>45479</v>
      </c>
      <c r="L109" s="17" t="n">
        <v>45509</v>
      </c>
      <c r="M109" s="10" t="n">
        <v>46</v>
      </c>
      <c r="N109" s="10" t="n">
        <v>0</v>
      </c>
      <c r="O109" s="10" t="n">
        <v>0</v>
      </c>
      <c r="P109" s="10" t="n">
        <v>-69014.19</v>
      </c>
      <c r="Q109" s="10" t="n">
        <v>0</v>
      </c>
      <c r="R109" s="10" t="n">
        <v>0</v>
      </c>
      <c r="S109" s="9" t="inlineStr">
        <is>
          <t>Yes</t>
        </is>
      </c>
      <c r="T109" s="10" t="inlineStr">
        <is>
          <t>Yes</t>
        </is>
      </c>
      <c r="U109" s="10" t="n">
        <v>0</v>
      </c>
      <c r="V109" s="8" t="n">
        <v>45536</v>
      </c>
      <c r="W109" s="6" t="inlineStr">
        <is>
          <t>n/a</t>
        </is>
      </c>
      <c r="X109" s="6" t="inlineStr">
        <is>
          <t>n/a</t>
        </is>
      </c>
      <c r="Y109" s="6" t="inlineStr">
        <is>
          <t>Left a voicemail for Stephie to discuss payment of 4740 for invoice #INV-164 in GBP</t>
        </is>
      </c>
      <c r="Z109" s="8" t="n">
        <v>45536</v>
      </c>
      <c r="AA109" s="8" t="n">
        <v>45536</v>
      </c>
      <c r="AB109" s="6" t="inlineStr">
        <is>
          <t>East Coast, SME</t>
        </is>
      </c>
    </row>
    <row r="110">
      <c r="B110" s="6">
        <f>HYPERLINK("https://app.kolleno.com/customers/timeline/dc53cbba-158b-4046-a782-c4942df32e22/d67f0362-c652-4000-855b-2a3df77256c7/", "Unique Trends")</f>
        <v/>
      </c>
      <c r="C110" s="7" t="inlineStr"/>
      <c r="D110" s="8" t="n">
        <v>45405</v>
      </c>
      <c r="E110" s="6" t="inlineStr">
        <is>
          <t>Credit Note</t>
        </is>
      </c>
      <c r="F110" s="7" t="inlineStr">
        <is>
          <t>INV-706</t>
        </is>
      </c>
      <c r="G110" s="7" t="inlineStr">
        <is>
          <t>n/a</t>
        </is>
      </c>
      <c r="H110" s="7" t="inlineStr">
        <is>
          <t>GBP</t>
        </is>
      </c>
      <c r="I110" s="10" t="n">
        <v>21147.83</v>
      </c>
      <c r="J110" s="10" t="n">
        <v>5286.96</v>
      </c>
      <c r="K110" s="17" t="n">
        <v>45423</v>
      </c>
      <c r="L110" s="17" t="n">
        <v>45453</v>
      </c>
      <c r="M110" s="10" t="n">
        <v>102</v>
      </c>
      <c r="N110" s="10" t="n">
        <v>0</v>
      </c>
      <c r="O110" s="10" t="n">
        <v>0</v>
      </c>
      <c r="P110" s="10" t="n">
        <v>0</v>
      </c>
      <c r="Q110" s="10" t="n">
        <v>0</v>
      </c>
      <c r="R110" s="10" t="n">
        <v>5286.96</v>
      </c>
      <c r="S110" s="9" t="inlineStr">
        <is>
          <t>Yes</t>
        </is>
      </c>
      <c r="T110" s="10" t="inlineStr">
        <is>
          <t>Yes</t>
        </is>
      </c>
      <c r="U110" s="10" t="n">
        <v>0</v>
      </c>
      <c r="V110" s="8" t="n">
        <v>45536</v>
      </c>
      <c r="W110" s="6" t="inlineStr">
        <is>
          <t>n/a</t>
        </is>
      </c>
      <c r="X110" s="6" t="inlineStr">
        <is>
          <t>n/a</t>
        </is>
      </c>
      <c r="Y110" s="6" t="inlineStr">
        <is>
          <t>n/a</t>
        </is>
      </c>
      <c r="Z110" s="6" t="inlineStr">
        <is>
          <t>n/a</t>
        </is>
      </c>
      <c r="AA110" s="6" t="inlineStr">
        <is>
          <t>n/a</t>
        </is>
      </c>
      <c r="AB110" s="6" t="inlineStr">
        <is>
          <t>Low risk, West Coast</t>
        </is>
      </c>
    </row>
    <row r="111">
      <c r="B111" s="6">
        <f>HYPERLINK("https://app.kolleno.com/customers/timeline/59cdd43a-3cf8-4588-bb65-3929ddc7f6b3/d67f0362-c652-4000-855b-2a3df77256c7/", "Upsea Constructions")</f>
        <v/>
      </c>
      <c r="C111" s="7" t="inlineStr"/>
      <c r="D111" s="8" t="n">
        <v>45380</v>
      </c>
      <c r="E111" s="6" t="inlineStr">
        <is>
          <t>Credit Note</t>
        </is>
      </c>
      <c r="F111" s="7" t="inlineStr">
        <is>
          <t>INV-749</t>
        </is>
      </c>
      <c r="G111" s="7" t="inlineStr">
        <is>
          <t>n/a</t>
        </is>
      </c>
      <c r="H111" s="7" t="inlineStr">
        <is>
          <t>GBP</t>
        </is>
      </c>
      <c r="I111" s="10" t="n">
        <v>7153.9</v>
      </c>
      <c r="J111" s="10" t="n">
        <v>7153.9</v>
      </c>
      <c r="K111" s="17" t="n">
        <v>45504</v>
      </c>
      <c r="L111" s="17" t="n">
        <v>45534</v>
      </c>
      <c r="M111" s="10" t="n">
        <v>21</v>
      </c>
      <c r="N111" s="10" t="n">
        <v>0</v>
      </c>
      <c r="O111" s="10" t="n">
        <v>7153.9</v>
      </c>
      <c r="P111" s="10" t="n">
        <v>0</v>
      </c>
      <c r="Q111" s="10" t="n">
        <v>0</v>
      </c>
      <c r="R111" s="10" t="n">
        <v>0</v>
      </c>
      <c r="S111" s="9" t="inlineStr">
        <is>
          <t>Yes</t>
        </is>
      </c>
      <c r="T111" s="10" t="inlineStr">
        <is>
          <t>Yes</t>
        </is>
      </c>
      <c r="U111" s="10" t="n">
        <v>0</v>
      </c>
      <c r="V111" s="8" t="n">
        <v>45536</v>
      </c>
      <c r="W111" s="6" t="inlineStr">
        <is>
          <t>n/a</t>
        </is>
      </c>
      <c r="X111" s="6" t="inlineStr">
        <is>
          <t>n/a</t>
        </is>
      </c>
      <c r="Y111" s="6" t="inlineStr">
        <is>
          <t>n/a</t>
        </is>
      </c>
      <c r="Z111" s="6" t="inlineStr">
        <is>
          <t>n/a</t>
        </is>
      </c>
      <c r="AA111" s="6" t="inlineStr">
        <is>
          <t>n/a</t>
        </is>
      </c>
      <c r="AB111" s="6" t="inlineStr">
        <is>
          <t>Enterprise, West Coast</t>
        </is>
      </c>
    </row>
    <row r="112">
      <c r="B112" s="6">
        <f>HYPERLINK("https://app.kolleno.com/customers/timeline/59cdd43a-3cf8-4588-bb65-3929ddc7f6b3/d67f0362-c652-4000-855b-2a3df77256c7/", "Upsea Constructions")</f>
        <v/>
      </c>
      <c r="C112" s="7" t="inlineStr"/>
      <c r="D112" s="8" t="n">
        <v>45380</v>
      </c>
      <c r="E112" s="6" t="inlineStr">
        <is>
          <t>Credit Note</t>
        </is>
      </c>
      <c r="F112" s="7" t="inlineStr">
        <is>
          <t>INV-094</t>
        </is>
      </c>
      <c r="G112" s="7" t="inlineStr">
        <is>
          <t>n/a</t>
        </is>
      </c>
      <c r="H112" s="7" t="inlineStr">
        <is>
          <t>GBP</t>
        </is>
      </c>
      <c r="I112" s="10" t="n">
        <v>4060.5</v>
      </c>
      <c r="J112" s="10" t="n">
        <v>4060.5</v>
      </c>
      <c r="K112" s="17" t="n">
        <v>45509</v>
      </c>
      <c r="L112" s="17" t="n">
        <v>45539</v>
      </c>
      <c r="M112" s="10" t="n">
        <v>16</v>
      </c>
      <c r="N112" s="10" t="n">
        <v>0</v>
      </c>
      <c r="O112" s="10" t="n">
        <v>4060.5</v>
      </c>
      <c r="P112" s="10" t="n">
        <v>0</v>
      </c>
      <c r="Q112" s="10" t="n">
        <v>0</v>
      </c>
      <c r="R112" s="10" t="n">
        <v>0</v>
      </c>
      <c r="S112" s="9" t="inlineStr">
        <is>
          <t>Yes</t>
        </is>
      </c>
      <c r="T112" s="10" t="inlineStr">
        <is>
          <t>Yes</t>
        </is>
      </c>
      <c r="U112" s="10" t="n">
        <v>0</v>
      </c>
      <c r="V112" s="8" t="n">
        <v>45536</v>
      </c>
      <c r="W112" s="6" t="inlineStr">
        <is>
          <t>n/a</t>
        </is>
      </c>
      <c r="X112" s="6" t="inlineStr">
        <is>
          <t>n/a</t>
        </is>
      </c>
      <c r="Y112" s="6" t="inlineStr">
        <is>
          <t>n/a</t>
        </is>
      </c>
      <c r="Z112" s="6" t="inlineStr">
        <is>
          <t>n/a</t>
        </is>
      </c>
      <c r="AA112" s="6" t="inlineStr">
        <is>
          <t>n/a</t>
        </is>
      </c>
      <c r="AB112" s="6" t="inlineStr">
        <is>
          <t>East Coast, Enterprise</t>
        </is>
      </c>
    </row>
    <row r="113">
      <c r="B113" s="6">
        <f>HYPERLINK("https://app.kolleno.com/customers/timeline/5b627424-2720-499f-92ca-ddb18cabb840/d67f0362-c652-4000-855b-2a3df77256c7/", "Valleyview Diners")</f>
        <v/>
      </c>
      <c r="C113" s="7" t="inlineStr"/>
      <c r="D113" s="8" t="n">
        <v>45413</v>
      </c>
      <c r="E113" s="6" t="inlineStr">
        <is>
          <t>Credit Note</t>
        </is>
      </c>
      <c r="F113" s="7" t="inlineStr">
        <is>
          <t>INV-776</t>
        </is>
      </c>
      <c r="G113" s="7" t="inlineStr">
        <is>
          <t>n/a</t>
        </is>
      </c>
      <c r="H113" s="7" t="inlineStr">
        <is>
          <t>GBP</t>
        </is>
      </c>
      <c r="I113" s="10" t="n">
        <v>18654.22</v>
      </c>
      <c r="J113" s="10" t="n">
        <v>18654.22</v>
      </c>
      <c r="K113" s="17" t="n">
        <v>45531</v>
      </c>
      <c r="L113" s="17" t="n">
        <v>45561</v>
      </c>
      <c r="M113" s="10" t="n">
        <v>-6</v>
      </c>
      <c r="N113" s="10" t="n">
        <v>18654.22</v>
      </c>
      <c r="O113" s="10" t="n">
        <v>0</v>
      </c>
      <c r="P113" s="10" t="n">
        <v>0</v>
      </c>
      <c r="Q113" s="10" t="n">
        <v>0</v>
      </c>
      <c r="R113" s="10" t="n">
        <v>0</v>
      </c>
      <c r="S113" s="9" t="inlineStr">
        <is>
          <t>Yes</t>
        </is>
      </c>
      <c r="T113" s="10" t="inlineStr">
        <is>
          <t>Yes</t>
        </is>
      </c>
      <c r="U113" s="10" t="n">
        <v>0</v>
      </c>
      <c r="V113" s="8" t="n">
        <v>45536</v>
      </c>
      <c r="W113" s="6" t="inlineStr">
        <is>
          <t>n/a</t>
        </is>
      </c>
      <c r="X113" s="8" t="n">
        <v>45536</v>
      </c>
      <c r="Y113" s="6" t="inlineStr">
        <is>
          <t>Sent a follow-up email to Mirelle regarding outstanding payment for invoice #INV-776</t>
        </is>
      </c>
      <c r="Z113" s="8" t="n">
        <v>45536</v>
      </c>
      <c r="AA113" s="8" t="n">
        <v>45536</v>
      </c>
      <c r="AB113" s="6" t="inlineStr">
        <is>
          <t>East Coast</t>
        </is>
      </c>
    </row>
    <row r="114">
      <c r="B114" s="6">
        <f>HYPERLINK("https://app.kolleno.com/customers/timeline/8b2d3dee-ab3b-4f5b-9105-be484f7f837f/d67f0362-c652-4000-855b-2a3df77256c7/", "Wavefest Surfboards")</f>
        <v/>
      </c>
      <c r="C114" s="7" t="inlineStr"/>
      <c r="D114" s="8" t="n">
        <v>45455</v>
      </c>
      <c r="E114" s="6" t="inlineStr">
        <is>
          <t>Credit Note</t>
        </is>
      </c>
      <c r="F114" s="7" t="inlineStr">
        <is>
          <t>INV-962</t>
        </is>
      </c>
      <c r="G114" s="7" t="inlineStr">
        <is>
          <t>n/a</t>
        </is>
      </c>
      <c r="H114" s="7" t="inlineStr">
        <is>
          <t>GBP</t>
        </is>
      </c>
      <c r="I114" s="10" t="n">
        <v>14686.25</v>
      </c>
      <c r="J114" s="10" t="n">
        <v>3671.56</v>
      </c>
      <c r="K114" s="17" t="n">
        <v>45433</v>
      </c>
      <c r="L114" s="17" t="n">
        <v>45463</v>
      </c>
      <c r="M114" s="10" t="n">
        <v>92</v>
      </c>
      <c r="N114" s="10" t="n">
        <v>0</v>
      </c>
      <c r="O114" s="10" t="n">
        <v>0</v>
      </c>
      <c r="P114" s="10" t="n">
        <v>0</v>
      </c>
      <c r="Q114" s="10" t="n">
        <v>0</v>
      </c>
      <c r="R114" s="10" t="n">
        <v>3671.56</v>
      </c>
      <c r="S114" s="9" t="inlineStr">
        <is>
          <t>Yes</t>
        </is>
      </c>
      <c r="T114" s="10" t="inlineStr">
        <is>
          <t>Yes</t>
        </is>
      </c>
      <c r="U114" s="10" t="n">
        <v>0</v>
      </c>
      <c r="V114" s="8" t="n">
        <v>45536</v>
      </c>
      <c r="W114" s="6" t="inlineStr">
        <is>
          <t>n/a</t>
        </is>
      </c>
      <c r="X114" s="8" t="n">
        <v>45536</v>
      </c>
      <c r="Y114" s="6" t="inlineStr">
        <is>
          <t>n/a</t>
        </is>
      </c>
      <c r="Z114" s="6" t="inlineStr">
        <is>
          <t>n/a</t>
        </is>
      </c>
      <c r="AA114" s="6" t="inlineStr">
        <is>
          <t>n/a</t>
        </is>
      </c>
      <c r="AB114" s="6" t="inlineStr">
        <is>
          <t>Low risk, West Coast</t>
        </is>
      </c>
    </row>
    <row r="115">
      <c r="B115" s="6">
        <f>HYPERLINK("https://app.kolleno.com/customers/timeline/8b2d3dee-ab3b-4f5b-9105-be484f7f837f/d67f0362-c652-4000-855b-2a3df77256c7/", "Wavefest Surfboards")</f>
        <v/>
      </c>
      <c r="C115" s="7" t="inlineStr"/>
      <c r="D115" s="8" t="n">
        <v>45455</v>
      </c>
      <c r="E115" s="6" t="inlineStr">
        <is>
          <t>Credit Note</t>
        </is>
      </c>
      <c r="F115" s="7" t="inlineStr">
        <is>
          <t>INV-741</t>
        </is>
      </c>
      <c r="G115" s="7" t="inlineStr">
        <is>
          <t>n/a</t>
        </is>
      </c>
      <c r="H115" s="7" t="inlineStr">
        <is>
          <t>GBP</t>
        </is>
      </c>
      <c r="I115" s="10" t="n">
        <v>1313.6</v>
      </c>
      <c r="J115" s="10" t="n">
        <v>187.66</v>
      </c>
      <c r="K115" s="17" t="n">
        <v>45476</v>
      </c>
      <c r="L115" s="17" t="n">
        <v>45506</v>
      </c>
      <c r="M115" s="10" t="n">
        <v>49</v>
      </c>
      <c r="N115" s="10" t="n">
        <v>0</v>
      </c>
      <c r="O115" s="10" t="n">
        <v>0</v>
      </c>
      <c r="P115" s="10" t="n">
        <v>187.66</v>
      </c>
      <c r="Q115" s="10" t="n">
        <v>0</v>
      </c>
      <c r="R115" s="10" t="n">
        <v>0</v>
      </c>
      <c r="S115" s="9" t="inlineStr">
        <is>
          <t>Yes</t>
        </is>
      </c>
      <c r="T115" s="10" t="inlineStr">
        <is>
          <t>Yes</t>
        </is>
      </c>
      <c r="U115" s="10" t="n">
        <v>0</v>
      </c>
      <c r="V115" s="8" t="n">
        <v>45536</v>
      </c>
      <c r="W115" s="6" t="inlineStr">
        <is>
          <t>n/a</t>
        </is>
      </c>
      <c r="X115" s="6" t="inlineStr">
        <is>
          <t>n/a</t>
        </is>
      </c>
      <c r="Y115" s="6" t="inlineStr">
        <is>
          <t>n/a</t>
        </is>
      </c>
      <c r="Z115" s="6" t="inlineStr">
        <is>
          <t>n/a</t>
        </is>
      </c>
      <c r="AA115" s="6" t="inlineStr">
        <is>
          <t>n/a</t>
        </is>
      </c>
      <c r="AB115" s="6" t="inlineStr">
        <is>
          <t>East Coast</t>
        </is>
      </c>
    </row>
    <row r="116">
      <c r="B116" s="6">
        <f>HYPERLINK("https://app.kolleno.com/customers/timeline/0e6c1f67-114d-43e0-acbe-0f904c96912e/d67f0362-c652-4000-855b-2a3df77256c7/", "Weheartsandals")</f>
        <v/>
      </c>
      <c r="C116" s="7" t="inlineStr"/>
      <c r="D116" s="8" t="n">
        <v>45483</v>
      </c>
      <c r="E116" s="6" t="inlineStr">
        <is>
          <t>Credit Note</t>
        </is>
      </c>
      <c r="F116" s="7" t="inlineStr">
        <is>
          <t>INV-687</t>
        </is>
      </c>
      <c r="G116" s="7" t="inlineStr">
        <is>
          <t>n/a</t>
        </is>
      </c>
      <c r="H116" s="7" t="inlineStr">
        <is>
          <t>GBP</t>
        </is>
      </c>
      <c r="I116" s="10" t="n">
        <v>11128.32</v>
      </c>
      <c r="J116" s="10" t="n">
        <v>2225.66</v>
      </c>
      <c r="K116" s="17" t="n">
        <v>45478</v>
      </c>
      <c r="L116" s="17" t="n">
        <v>45508</v>
      </c>
      <c r="M116" s="10" t="n">
        <v>47</v>
      </c>
      <c r="N116" s="10" t="n">
        <v>0</v>
      </c>
      <c r="O116" s="10" t="n">
        <v>0</v>
      </c>
      <c r="P116" s="10" t="n">
        <v>2225.66</v>
      </c>
      <c r="Q116" s="10" t="n">
        <v>0</v>
      </c>
      <c r="R116" s="10" t="n">
        <v>0</v>
      </c>
      <c r="S116" s="9" t="inlineStr">
        <is>
          <t>Yes</t>
        </is>
      </c>
      <c r="T116" s="10" t="inlineStr">
        <is>
          <t>Yes</t>
        </is>
      </c>
      <c r="U116" s="10" t="n">
        <v>0</v>
      </c>
      <c r="V116" s="8" t="n">
        <v>45536</v>
      </c>
      <c r="W116" s="6" t="inlineStr">
        <is>
          <t>n/a</t>
        </is>
      </c>
      <c r="X116" s="6" t="inlineStr">
        <is>
          <t>n/a</t>
        </is>
      </c>
      <c r="Y116" s="6" t="inlineStr">
        <is>
          <t>Left a voicemail for Perl to discuss payment options for invoice #INV-687 in GBP</t>
        </is>
      </c>
      <c r="Z116" s="8" t="n">
        <v>45536</v>
      </c>
      <c r="AA116" s="8" t="n">
        <v>45536</v>
      </c>
      <c r="AB116" s="6" t="inlineStr">
        <is>
          <t>East Coast, SME</t>
        </is>
      </c>
    </row>
    <row r="117">
      <c r="B117" s="6">
        <f>HYPERLINK("https://app.kolleno.com/customers/timeline/c8c094da-fee9-4b3d-b225-6df600af33c3/d67f0362-c652-4000-855b-2a3df77256c7/", "We Live Alive")</f>
        <v/>
      </c>
      <c r="C117" s="7" t="inlineStr"/>
      <c r="D117" s="8" t="n">
        <v>45455</v>
      </c>
      <c r="E117" s="6" t="inlineStr">
        <is>
          <t>Credit Note</t>
        </is>
      </c>
      <c r="F117" s="7" t="inlineStr">
        <is>
          <t>INV-759</t>
        </is>
      </c>
      <c r="G117" s="7" t="inlineStr">
        <is>
          <t>n/a</t>
        </is>
      </c>
      <c r="H117" s="7" t="inlineStr">
        <is>
          <t>GBP</t>
        </is>
      </c>
      <c r="I117" s="10" t="n">
        <v>17378.38</v>
      </c>
      <c r="J117" s="10" t="n">
        <v>8689.190000000001</v>
      </c>
      <c r="K117" s="17" t="n">
        <v>45420</v>
      </c>
      <c r="L117" s="17" t="n">
        <v>45450</v>
      </c>
      <c r="M117" s="10" t="n">
        <v>105</v>
      </c>
      <c r="N117" s="10" t="n">
        <v>0</v>
      </c>
      <c r="O117" s="10" t="n">
        <v>0</v>
      </c>
      <c r="P117" s="10" t="n">
        <v>0</v>
      </c>
      <c r="Q117" s="10" t="n">
        <v>0</v>
      </c>
      <c r="R117" s="10" t="n">
        <v>8689.190000000001</v>
      </c>
      <c r="S117" s="9" t="inlineStr">
        <is>
          <t>Yes</t>
        </is>
      </c>
      <c r="T117" s="10" t="inlineStr">
        <is>
          <t>Yes</t>
        </is>
      </c>
      <c r="U117" s="10" t="n">
        <v>0</v>
      </c>
      <c r="V117" s="6" t="inlineStr">
        <is>
          <t>n/a</t>
        </is>
      </c>
      <c r="W117" s="6" t="inlineStr">
        <is>
          <t>n/a</t>
        </is>
      </c>
      <c r="X117" s="6" t="inlineStr">
        <is>
          <t>n/a</t>
        </is>
      </c>
      <c r="Y117" s="6" t="inlineStr">
        <is>
          <t>Nonie called and confirmed payment of 10849.38 for invoice #INV-850 in GBP</t>
        </is>
      </c>
      <c r="Z117" s="8" t="n">
        <v>45536</v>
      </c>
      <c r="AA117" s="8" t="n">
        <v>45536</v>
      </c>
      <c r="AB117" s="6" t="inlineStr">
        <is>
          <t>High risk, West Coast</t>
        </is>
      </c>
    </row>
    <row r="118">
      <c r="B118" s="6">
        <f>HYPERLINK("https://app.kolleno.com/customers/timeline/c8c094da-fee9-4b3d-b225-6df600af33c3/d67f0362-c652-4000-855b-2a3df77256c7/", "We Live Alive")</f>
        <v/>
      </c>
      <c r="C118" s="7" t="inlineStr"/>
      <c r="D118" s="8" t="n">
        <v>45455</v>
      </c>
      <c r="E118" s="6" t="inlineStr">
        <is>
          <t>Credit Note</t>
        </is>
      </c>
      <c r="F118" s="7" t="inlineStr">
        <is>
          <t>INV-272</t>
        </is>
      </c>
      <c r="G118" s="7" t="inlineStr">
        <is>
          <t>n/a</t>
        </is>
      </c>
      <c r="H118" s="7" t="inlineStr">
        <is>
          <t>GBP</t>
        </is>
      </c>
      <c r="I118" s="10" t="n">
        <v>3444.2</v>
      </c>
      <c r="J118" s="10" t="n">
        <v>3444.2</v>
      </c>
      <c r="K118" s="17" t="n">
        <v>45532</v>
      </c>
      <c r="L118" s="17" t="n">
        <v>45562</v>
      </c>
      <c r="M118" s="10" t="n">
        <v>-7</v>
      </c>
      <c r="N118" s="10" t="n">
        <v>3444.2</v>
      </c>
      <c r="O118" s="10" t="n">
        <v>0</v>
      </c>
      <c r="P118" s="10" t="n">
        <v>0</v>
      </c>
      <c r="Q118" s="10" t="n">
        <v>0</v>
      </c>
      <c r="R118" s="10" t="n">
        <v>0</v>
      </c>
      <c r="S118" s="9" t="inlineStr">
        <is>
          <t>Yes</t>
        </is>
      </c>
      <c r="T118" s="10" t="inlineStr">
        <is>
          <t>Yes</t>
        </is>
      </c>
      <c r="U118" s="10" t="n">
        <v>0</v>
      </c>
      <c r="V118" s="6" t="inlineStr">
        <is>
          <t>n/a</t>
        </is>
      </c>
      <c r="W118" s="6" t="inlineStr">
        <is>
          <t>n/a</t>
        </is>
      </c>
      <c r="X118" s="6" t="inlineStr">
        <is>
          <t>n/a</t>
        </is>
      </c>
      <c r="Y118" s="6" t="inlineStr">
        <is>
          <t>Nonie called and confirmed payment of 10849.38 for invoice #INV-850 in GBP</t>
        </is>
      </c>
      <c r="Z118" s="8" t="n">
        <v>45536</v>
      </c>
      <c r="AA118" s="8" t="n">
        <v>45536</v>
      </c>
      <c r="AB118" s="6" t="inlineStr">
        <is>
          <t>High risk, West Coast</t>
        </is>
      </c>
    </row>
    <row r="119">
      <c r="B119" s="6">
        <f>HYPERLINK("https://app.kolleno.com/customers/timeline/19ee6d98-1a7b-411f-a685-2fc2d9cb6f42/d67f0362-c652-4000-855b-2a3df77256c7/", "Westend Schools")</f>
        <v/>
      </c>
      <c r="C119" s="7" t="inlineStr"/>
      <c r="D119" s="8" t="n">
        <v>45423</v>
      </c>
      <c r="E119" s="6" t="inlineStr">
        <is>
          <t>Credit Note</t>
        </is>
      </c>
      <c r="F119" s="7" t="inlineStr">
        <is>
          <t>INV-615</t>
        </is>
      </c>
      <c r="G119" s="7" t="inlineStr">
        <is>
          <t>n/a</t>
        </is>
      </c>
      <c r="H119" s="7" t="inlineStr">
        <is>
          <t>GBP</t>
        </is>
      </c>
      <c r="I119" s="10" t="n">
        <v>13411.58</v>
      </c>
      <c r="J119" s="10" t="n">
        <v>1915.94</v>
      </c>
      <c r="K119" s="17" t="n">
        <v>45414</v>
      </c>
      <c r="L119" s="17" t="n">
        <v>45444</v>
      </c>
      <c r="M119" s="10" t="n">
        <v>111</v>
      </c>
      <c r="N119" s="10" t="n">
        <v>0</v>
      </c>
      <c r="O119" s="10" t="n">
        <v>0</v>
      </c>
      <c r="P119" s="10" t="n">
        <v>0</v>
      </c>
      <c r="Q119" s="10" t="n">
        <v>0</v>
      </c>
      <c r="R119" s="10" t="n">
        <v>1915.94</v>
      </c>
      <c r="S119" s="9" t="inlineStr">
        <is>
          <t>Yes</t>
        </is>
      </c>
      <c r="T119" s="10" t="inlineStr">
        <is>
          <t>Yes</t>
        </is>
      </c>
      <c r="U119" s="10" t="n">
        <v>0</v>
      </c>
      <c r="V119" s="8" t="n">
        <v>45536</v>
      </c>
      <c r="W119" s="6" t="inlineStr">
        <is>
          <t>n/a</t>
        </is>
      </c>
      <c r="X119" s="6" t="inlineStr">
        <is>
          <t>n/a</t>
        </is>
      </c>
      <c r="Y119" s="6" t="inlineStr">
        <is>
          <t>Received an email from Arleen confirming that they will make payment for invoice #INV-110 in GBP soon</t>
        </is>
      </c>
      <c r="Z119" s="8" t="n">
        <v>45536</v>
      </c>
      <c r="AA119" s="8" t="n">
        <v>45536</v>
      </c>
      <c r="AB119" s="6" t="inlineStr">
        <is>
          <t>Low risk, West Coast</t>
        </is>
      </c>
    </row>
    <row r="120">
      <c r="B120" s="6">
        <f>HYPERLINK("https://app.kolleno.com/customers/timeline/19ee6d98-1a7b-411f-a685-2fc2d9cb6f42/d67f0362-c652-4000-855b-2a3df77256c7/", "Westend Schools")</f>
        <v/>
      </c>
      <c r="C120" s="7" t="inlineStr"/>
      <c r="D120" s="8" t="n">
        <v>45423</v>
      </c>
      <c r="E120" s="6" t="inlineStr">
        <is>
          <t>Credit Note</t>
        </is>
      </c>
      <c r="F120" s="7" t="inlineStr">
        <is>
          <t>INV-988</t>
        </is>
      </c>
      <c r="G120" s="7" t="inlineStr">
        <is>
          <t>n/a</t>
        </is>
      </c>
      <c r="H120" s="7" t="inlineStr">
        <is>
          <t>GBP</t>
        </is>
      </c>
      <c r="I120" s="10" t="n">
        <v>9288.370000000001</v>
      </c>
      <c r="J120" s="10" t="n">
        <v>1857.67</v>
      </c>
      <c r="K120" s="17" t="n">
        <v>45523</v>
      </c>
      <c r="L120" s="17" t="n">
        <v>45553</v>
      </c>
      <c r="M120" s="10" t="n">
        <v>2</v>
      </c>
      <c r="N120" s="10" t="n">
        <v>0</v>
      </c>
      <c r="O120" s="10" t="n">
        <v>1857.67</v>
      </c>
      <c r="P120" s="10" t="n">
        <v>0</v>
      </c>
      <c r="Q120" s="10" t="n">
        <v>0</v>
      </c>
      <c r="R120" s="10" t="n">
        <v>0</v>
      </c>
      <c r="S120" s="9" t="inlineStr">
        <is>
          <t>Yes</t>
        </is>
      </c>
      <c r="T120" s="10" t="inlineStr">
        <is>
          <t>Yes</t>
        </is>
      </c>
      <c r="U120" s="10" t="n">
        <v>0</v>
      </c>
      <c r="V120" s="8" t="n">
        <v>45536</v>
      </c>
      <c r="W120" s="6" t="inlineStr">
        <is>
          <t>n/a</t>
        </is>
      </c>
      <c r="X120" s="6" t="inlineStr">
        <is>
          <t>n/a</t>
        </is>
      </c>
      <c r="Y120" s="6" t="inlineStr">
        <is>
          <t>Received an email from Arleen confirming that they will make payment for invoice #INV-110 in GBP soon</t>
        </is>
      </c>
      <c r="Z120" s="8" t="n">
        <v>45536</v>
      </c>
      <c r="AA120" s="8" t="n">
        <v>45536</v>
      </c>
      <c r="AB120" s="6" t="inlineStr">
        <is>
          <t>East Coast, SME</t>
        </is>
      </c>
    </row>
    <row r="121">
      <c r="B121" s="6">
        <f>HYPERLINK("https://app.kolleno.com/customers/timeline/806e9497-a34b-4cd9-932c-9b494fd19949/d67f0362-c652-4000-855b-2a3df77256c7/", "Wild Irish Flowers")</f>
        <v/>
      </c>
      <c r="C121" s="7" t="inlineStr"/>
      <c r="D121" s="8" t="n">
        <v>45390</v>
      </c>
      <c r="E121" s="6" t="inlineStr">
        <is>
          <t>Credit Note</t>
        </is>
      </c>
      <c r="F121" s="7" t="inlineStr">
        <is>
          <t>INV-880</t>
        </is>
      </c>
      <c r="G121" s="7" t="inlineStr">
        <is>
          <t>n/a</t>
        </is>
      </c>
      <c r="H121" s="7" t="inlineStr">
        <is>
          <t>GBP</t>
        </is>
      </c>
      <c r="I121" s="10" t="n">
        <v>13036.08</v>
      </c>
      <c r="J121" s="10" t="n">
        <v>2172.68</v>
      </c>
      <c r="K121" s="17" t="n">
        <v>45446</v>
      </c>
      <c r="L121" s="17" t="n">
        <v>45476</v>
      </c>
      <c r="M121" s="10" t="n">
        <v>79</v>
      </c>
      <c r="N121" s="10" t="n">
        <v>0</v>
      </c>
      <c r="O121" s="10" t="n">
        <v>0</v>
      </c>
      <c r="P121" s="10" t="n">
        <v>0</v>
      </c>
      <c r="Q121" s="10" t="n">
        <v>2172.68</v>
      </c>
      <c r="R121" s="10" t="n">
        <v>0</v>
      </c>
      <c r="S121" s="9" t="inlineStr">
        <is>
          <t>Yes</t>
        </is>
      </c>
      <c r="T121" s="10" t="inlineStr">
        <is>
          <t>Yes</t>
        </is>
      </c>
      <c r="U121" s="10" t="n">
        <v>0</v>
      </c>
      <c r="V121" s="8" t="n">
        <v>45536</v>
      </c>
      <c r="W121" s="6" t="inlineStr">
        <is>
          <t>n/a</t>
        </is>
      </c>
      <c r="X121" s="6" t="inlineStr">
        <is>
          <t>n/a</t>
        </is>
      </c>
      <c r="Y121" s="6" t="inlineStr">
        <is>
          <t>Received an SMS from Mariejeanne stating that they have made a partial payment for invoice #INV-880 in GBP</t>
        </is>
      </c>
      <c r="Z121" s="8" t="n">
        <v>45536</v>
      </c>
      <c r="AA121" s="8" t="n">
        <v>45536</v>
      </c>
      <c r="AB121" s="6" t="inlineStr">
        <is>
          <t>East Coast</t>
        </is>
      </c>
    </row>
    <row r="122">
      <c r="B122" s="6">
        <f>HYPERLINK("https://app.kolleno.com/customers/timeline/806e9497-a34b-4cd9-932c-9b494fd19949/d67f0362-c652-4000-855b-2a3df77256c7/", "Wild Irish Flowers")</f>
        <v/>
      </c>
      <c r="C122" s="7" t="inlineStr"/>
      <c r="D122" s="8" t="n">
        <v>45390</v>
      </c>
      <c r="E122" s="6" t="inlineStr">
        <is>
          <t>Credit Note</t>
        </is>
      </c>
      <c r="F122" s="7" t="inlineStr">
        <is>
          <t>INV-690</t>
        </is>
      </c>
      <c r="G122" s="7" t="inlineStr">
        <is>
          <t>n/a</t>
        </is>
      </c>
      <c r="H122" s="7" t="inlineStr">
        <is>
          <t>GBP</t>
        </is>
      </c>
      <c r="I122" s="10" t="n">
        <v>4619.09</v>
      </c>
      <c r="J122" s="10" t="n">
        <v>769.85</v>
      </c>
      <c r="K122" s="17" t="n">
        <v>45401</v>
      </c>
      <c r="L122" s="17" t="n">
        <v>45431</v>
      </c>
      <c r="M122" s="10" t="n">
        <v>124</v>
      </c>
      <c r="N122" s="10" t="n">
        <v>0</v>
      </c>
      <c r="O122" s="10" t="n">
        <v>0</v>
      </c>
      <c r="P122" s="10" t="n">
        <v>0</v>
      </c>
      <c r="Q122" s="10" t="n">
        <v>0</v>
      </c>
      <c r="R122" s="10" t="n">
        <v>769.85</v>
      </c>
      <c r="S122" s="9" t="inlineStr">
        <is>
          <t>Yes</t>
        </is>
      </c>
      <c r="T122" s="10" t="inlineStr">
        <is>
          <t>Yes</t>
        </is>
      </c>
      <c r="U122" s="10" t="n">
        <v>0</v>
      </c>
      <c r="V122" s="8" t="n">
        <v>45536</v>
      </c>
      <c r="W122" s="6" t="inlineStr">
        <is>
          <t>n/a</t>
        </is>
      </c>
      <c r="X122" s="6" t="inlineStr">
        <is>
          <t>n/a</t>
        </is>
      </c>
      <c r="Y122" s="6" t="inlineStr">
        <is>
          <t>Received an SMS from Mariejeanne stating that they have made a partial payment for invoice #INV-880 in GBP</t>
        </is>
      </c>
      <c r="Z122" s="8" t="n">
        <v>45536</v>
      </c>
      <c r="AA122" s="8" t="n">
        <v>45536</v>
      </c>
      <c r="AB122" s="6" t="inlineStr">
        <is>
          <t>East Coast, SME</t>
        </is>
      </c>
    </row>
    <row r="123">
      <c r="B123" s="6">
        <f>HYPERLINK("https://app.kolleno.com/customers/timeline/5e88391c-926d-4115-b987-3491950beb23/d67f0362-c652-4000-855b-2a3df77256c7/", "Yellow Essence")</f>
        <v/>
      </c>
      <c r="C123" s="7" t="inlineStr"/>
      <c r="D123" s="8" t="n">
        <v>45365</v>
      </c>
      <c r="E123" s="6" t="inlineStr">
        <is>
          <t>Credit Note</t>
        </is>
      </c>
      <c r="F123" s="7" t="inlineStr">
        <is>
          <t>INV-398</t>
        </is>
      </c>
      <c r="G123" s="7" t="inlineStr">
        <is>
          <t>n/a</t>
        </is>
      </c>
      <c r="H123" s="7" t="inlineStr">
        <is>
          <t>GBP</t>
        </is>
      </c>
      <c r="I123" s="10" t="n">
        <v>5725.5</v>
      </c>
      <c r="J123" s="10" t="n">
        <v>5725.5</v>
      </c>
      <c r="K123" s="17" t="n">
        <v>45476</v>
      </c>
      <c r="L123" s="17" t="n">
        <v>45506</v>
      </c>
      <c r="M123" s="10" t="n">
        <v>49</v>
      </c>
      <c r="N123" s="10" t="n">
        <v>0</v>
      </c>
      <c r="O123" s="10" t="n">
        <v>0</v>
      </c>
      <c r="P123" s="10" t="n">
        <v>5725.5</v>
      </c>
      <c r="Q123" s="10" t="n">
        <v>0</v>
      </c>
      <c r="R123" s="10" t="n">
        <v>0</v>
      </c>
      <c r="S123" s="9" t="inlineStr">
        <is>
          <t>Yes</t>
        </is>
      </c>
      <c r="T123" s="10" t="inlineStr">
        <is>
          <t>Yes</t>
        </is>
      </c>
      <c r="U123" s="10" t="n">
        <v>0</v>
      </c>
      <c r="V123" s="8" t="n">
        <v>45536</v>
      </c>
      <c r="W123" s="6" t="inlineStr">
        <is>
          <t>n/a</t>
        </is>
      </c>
      <c r="X123" s="6" t="inlineStr">
        <is>
          <t>n/a</t>
        </is>
      </c>
      <c r="Y123" s="6" t="inlineStr">
        <is>
          <t>n/a</t>
        </is>
      </c>
      <c r="Z123" s="6" t="inlineStr">
        <is>
          <t>n/a</t>
        </is>
      </c>
      <c r="AA123" s="6" t="inlineStr">
        <is>
          <t>n/a</t>
        </is>
      </c>
      <c r="AB123" s="6" t="inlineStr">
        <is>
          <t>East Coast</t>
        </is>
      </c>
    </row>
    <row r="124">
      <c r="B124" s="6">
        <f>HYPERLINK("https://app.kolleno.com/customers/timeline/5e88391c-926d-4115-b987-3491950beb23/d67f0362-c652-4000-855b-2a3df77256c7/", "Yellow Essence")</f>
        <v/>
      </c>
      <c r="C124" s="7" t="inlineStr"/>
      <c r="D124" s="8" t="n">
        <v>45365</v>
      </c>
      <c r="E124" s="6" t="inlineStr">
        <is>
          <t>Credit Note</t>
        </is>
      </c>
      <c r="F124" s="7" t="inlineStr">
        <is>
          <t>INV-084</t>
        </is>
      </c>
      <c r="G124" s="7" t="inlineStr">
        <is>
          <t>n/a</t>
        </is>
      </c>
      <c r="H124" s="7" t="inlineStr">
        <is>
          <t>GBP</t>
        </is>
      </c>
      <c r="I124" s="10" t="n">
        <v>470.46</v>
      </c>
      <c r="J124" s="10" t="n">
        <v>58.81</v>
      </c>
      <c r="K124" s="17" t="n">
        <v>45338</v>
      </c>
      <c r="L124" s="17" t="n">
        <v>45368</v>
      </c>
      <c r="M124" s="10" t="n">
        <v>187</v>
      </c>
      <c r="N124" s="10" t="n">
        <v>0</v>
      </c>
      <c r="O124" s="10" t="n">
        <v>0</v>
      </c>
      <c r="P124" s="10" t="n">
        <v>0</v>
      </c>
      <c r="Q124" s="10" t="n">
        <v>0</v>
      </c>
      <c r="R124" s="10" t="n">
        <v>58.81</v>
      </c>
      <c r="S124" s="9" t="inlineStr">
        <is>
          <t>Yes</t>
        </is>
      </c>
      <c r="T124" s="10" t="inlineStr">
        <is>
          <t>Yes</t>
        </is>
      </c>
      <c r="U124" s="10" t="n">
        <v>0</v>
      </c>
      <c r="V124" s="8" t="n">
        <v>45536</v>
      </c>
      <c r="W124" s="6" t="inlineStr">
        <is>
          <t>n/a</t>
        </is>
      </c>
      <c r="X124" s="6" t="inlineStr">
        <is>
          <t>n/a</t>
        </is>
      </c>
      <c r="Y124" s="6" t="inlineStr">
        <is>
          <t>n/a</t>
        </is>
      </c>
      <c r="Z124" s="6" t="inlineStr">
        <is>
          <t>n/a</t>
        </is>
      </c>
      <c r="AA124" s="6" t="inlineStr">
        <is>
          <t>n/a</t>
        </is>
      </c>
      <c r="AB124" s="6" t="inlineStr">
        <is>
          <t>High risk, West Coast</t>
        </is>
      </c>
    </row>
    <row r="125">
      <c r="B125" s="6">
        <f>HYPERLINK("https://app.kolleno.com/customers/timeline/a2a25d9e-cd53-485a-b3fa-e3791c422baa/d67f0362-c652-4000-855b-2a3df77256c7/", "Yummy Meals")</f>
        <v/>
      </c>
      <c r="C125" s="7" t="inlineStr"/>
      <c r="D125" s="8" t="n">
        <v>45380</v>
      </c>
      <c r="E125" s="6" t="inlineStr">
        <is>
          <t>Credit Note</t>
        </is>
      </c>
      <c r="F125" s="7" t="inlineStr">
        <is>
          <t>INV-655</t>
        </is>
      </c>
      <c r="G125" s="7" t="inlineStr">
        <is>
          <t>n/a</t>
        </is>
      </c>
      <c r="H125" s="7" t="inlineStr">
        <is>
          <t>GBP</t>
        </is>
      </c>
      <c r="I125" s="10" t="n">
        <v>9646.809999999999</v>
      </c>
      <c r="J125" s="10" t="n">
        <v>9646.809999999999</v>
      </c>
      <c r="K125" s="17" t="n">
        <v>45447</v>
      </c>
      <c r="L125" s="17" t="n">
        <v>45477</v>
      </c>
      <c r="M125" s="10" t="n">
        <v>78</v>
      </c>
      <c r="N125" s="10" t="n">
        <v>0</v>
      </c>
      <c r="O125" s="10" t="n">
        <v>0</v>
      </c>
      <c r="P125" s="10" t="n">
        <v>0</v>
      </c>
      <c r="Q125" s="10" t="n">
        <v>9646.809999999999</v>
      </c>
      <c r="R125" s="10" t="n">
        <v>0</v>
      </c>
      <c r="S125" s="9" t="inlineStr">
        <is>
          <t>Yes</t>
        </is>
      </c>
      <c r="T125" s="10" t="inlineStr">
        <is>
          <t>Yes</t>
        </is>
      </c>
      <c r="U125" s="10" t="n">
        <v>0</v>
      </c>
      <c r="V125" s="6" t="inlineStr">
        <is>
          <t>n/a</t>
        </is>
      </c>
      <c r="W125" s="6" t="inlineStr">
        <is>
          <t>n/a</t>
        </is>
      </c>
      <c r="X125" s="6" t="inlineStr">
        <is>
          <t>n/a</t>
        </is>
      </c>
      <c r="Y125" s="6" t="inlineStr">
        <is>
          <t>Received an SMS from Danni confirming payment of 9646.81 for invoice #INV-655 in GBP</t>
        </is>
      </c>
      <c r="Z125" s="8" t="n">
        <v>45536</v>
      </c>
      <c r="AA125" s="8" t="n">
        <v>45536</v>
      </c>
      <c r="AB125" s="6" t="inlineStr">
        <is>
          <t>East Coast</t>
        </is>
      </c>
    </row>
    <row r="126">
      <c r="B126" s="11">
        <f>HYPERLINK("https://app.kolleno.com/customers/timeline/a2a25d9e-cd53-485a-b3fa-e3791c422baa/d67f0362-c652-4000-855b-2a3df77256c7/", "Yummy Meals")</f>
        <v/>
      </c>
      <c r="C126" s="12" t="inlineStr"/>
      <c r="D126" s="13" t="n">
        <v>45380</v>
      </c>
      <c r="E126" s="11" t="inlineStr">
        <is>
          <t>Credit Note</t>
        </is>
      </c>
      <c r="F126" s="12" t="inlineStr">
        <is>
          <t>INV-235</t>
        </is>
      </c>
      <c r="G126" s="12" t="inlineStr">
        <is>
          <t>n/a</t>
        </is>
      </c>
      <c r="H126" s="12" t="inlineStr">
        <is>
          <t>GBP</t>
        </is>
      </c>
      <c r="I126" s="15" t="n">
        <v>17731.5</v>
      </c>
      <c r="J126" s="15" t="n">
        <v>5910.5</v>
      </c>
      <c r="K126" s="18" t="n">
        <v>45349</v>
      </c>
      <c r="L126" s="18" t="n">
        <v>45379</v>
      </c>
      <c r="M126" s="15" t="n">
        <v>176</v>
      </c>
      <c r="N126" s="15" t="n">
        <v>0</v>
      </c>
      <c r="O126" s="15" t="n">
        <v>0</v>
      </c>
      <c r="P126" s="15" t="n">
        <v>0</v>
      </c>
      <c r="Q126" s="15" t="n">
        <v>0</v>
      </c>
      <c r="R126" s="15" t="n">
        <v>5910.5</v>
      </c>
      <c r="S126" s="14" t="inlineStr">
        <is>
          <t>Yes</t>
        </is>
      </c>
      <c r="T126" s="15" t="inlineStr">
        <is>
          <t>Yes</t>
        </is>
      </c>
      <c r="U126" s="15" t="n">
        <v>0</v>
      </c>
      <c r="V126" s="11" t="inlineStr">
        <is>
          <t>n/a</t>
        </is>
      </c>
      <c r="W126" s="11" t="inlineStr">
        <is>
          <t>n/a</t>
        </is>
      </c>
      <c r="X126" s="11" t="inlineStr">
        <is>
          <t>n/a</t>
        </is>
      </c>
      <c r="Y126" s="11" t="inlineStr">
        <is>
          <t>Received an SMS from Danni confirming payment of 9646.81 for invoice #INV-655 in GBP</t>
        </is>
      </c>
      <c r="Z126" s="13" t="n">
        <v>45536</v>
      </c>
      <c r="AA126" s="13" t="n">
        <v>45536</v>
      </c>
      <c r="AB126" s="11" t="inlineStr">
        <is>
          <t>East Coast, Enterprise</t>
        </is>
      </c>
    </row>
    <row r="128">
      <c r="B128" s="16" t="inlineStr">
        <is>
          <t>Generated with Kolleno - the All-in-One Platform to manage and track your Working Capital</t>
        </is>
      </c>
    </row>
  </sheetData>
  <autoFilter ref="B6:AB126"/>
  <hyperlinks>
    <hyperlink xmlns:r="http://schemas.openxmlformats.org/officeDocument/2006/relationships" ref="B128" r:id="rId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2024-09-20T10:22:41Z</dcterms:created>
  <dcterms:modified xmlns:dcterms="http://purl.org/dc/terms/" xmlns:xsi="http://www.w3.org/2001/XMLSchema-instance" xsi:type="dcterms:W3CDTF">2024-09-20T10:22:43Z</dcterms:modified>
</cp:coreProperties>
</file>